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6bbe66981a6d58/SUSEP/"/>
    </mc:Choice>
  </mc:AlternateContent>
  <xr:revisionPtr revIDLastSave="0" documentId="8_{4B70F959-5E9B-4B00-B3E7-9BC975396890}" xr6:coauthVersionLast="47" xr6:coauthVersionMax="47" xr10:uidLastSave="{00000000-0000-0000-0000-000000000000}"/>
  <bookViews>
    <workbookView xWindow="-110" yWindow="-110" windowWidth="19420" windowHeight="10300" xr2:uid="{84C81D84-39BE-4F28-9D51-BBCF148B06CA}"/>
  </bookViews>
  <sheets>
    <sheet name="Exemp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K10" i="1" s="1"/>
  <c r="H22" i="1"/>
  <c r="H36" i="1" s="1"/>
  <c r="H21" i="1"/>
  <c r="H16" i="1"/>
  <c r="H23" i="1" s="1"/>
  <c r="H37" i="1" s="1"/>
  <c r="H12" i="1"/>
  <c r="H10" i="1"/>
  <c r="H38" i="1" l="1"/>
  <c r="K11" i="1" s="1"/>
  <c r="L14" i="1" s="1"/>
  <c r="K9" i="1"/>
  <c r="H11" i="1"/>
  <c r="L15" i="1" l="1"/>
  <c r="H13" i="1"/>
  <c r="H15" i="1" s="1"/>
  <c r="K17" i="1" s="1"/>
  <c r="K18" i="1" s="1"/>
  <c r="L13" i="1"/>
</calcChain>
</file>

<file path=xl/sharedStrings.xml><?xml version="1.0" encoding="utf-8"?>
<sst xmlns="http://schemas.openxmlformats.org/spreadsheetml/2006/main" count="46" uniqueCount="44">
  <si>
    <t>INFORMAÇÕES DA SUPERVISIONADA:</t>
  </si>
  <si>
    <t>Patrimônio Líquido</t>
  </si>
  <si>
    <t>Créditos tributários Ajustes Temporários*</t>
  </si>
  <si>
    <t>CMR</t>
  </si>
  <si>
    <t>Imóveis urbanos*</t>
  </si>
  <si>
    <t>Dívida subordinada emitida*</t>
  </si>
  <si>
    <t>Ativo Total Ajustado</t>
  </si>
  <si>
    <t>* Valores totais contabilizados no Balanço Patrimonial</t>
  </si>
  <si>
    <t>QUADRO 28 DO FIPSUSEP</t>
  </si>
  <si>
    <t>cmpid</t>
  </si>
  <si>
    <t>campo</t>
  </si>
  <si>
    <t>Valores</t>
  </si>
  <si>
    <t>PLA nível 1</t>
  </si>
  <si>
    <t>PLA nível 2</t>
  </si>
  <si>
    <t>1- Ajustes Contábeis</t>
  </si>
  <si>
    <t>PLA nível 3</t>
  </si>
  <si>
    <t>2. Ajustes associados à variação dos valores econômicos</t>
  </si>
  <si>
    <t>3. Ajuste do excesso de PLA de nível 2 e nível 3</t>
  </si>
  <si>
    <t>PLA nível 2 + PLA nível 3 - 50% CMR</t>
  </si>
  <si>
    <t>4. Outros Ajustes</t>
  </si>
  <si>
    <t>PLA nível 3 - 15% CMR</t>
  </si>
  <si>
    <t>PLA (total) = PL + Aj Cont. + Aj econ. + Aj do exc. de nível 2 e 3 + Outros Aj</t>
  </si>
  <si>
    <t>Excesso do PLA de nível 2 e 3=</t>
  </si>
  <si>
    <t>CAPITAL MÍNIMO REQUERIDO</t>
  </si>
  <si>
    <t>SUFICIÊNCIA</t>
  </si>
  <si>
    <t>1. Ajustes Contábeis</t>
  </si>
  <si>
    <t>SUFICIÊNCIA %</t>
  </si>
  <si>
    <t>1.1 Participação em soc. financeiras e não financeiras, nacionais ou no ext. (-)</t>
  </si>
  <si>
    <t>1.2 Despesas antecipadas (-)</t>
  </si>
  <si>
    <t>1.4 Créditos tributários de diferenças temporárias que excederem 15% do CMR (-)</t>
  </si>
  <si>
    <t>1.6 Imóveis urbanos (e direitos de vendas) sup. 14% do ativo total ajustado (-)</t>
  </si>
  <si>
    <t>1.15 Dívidas subordinadas emitidas, limitado a 15% do CMR (+)</t>
  </si>
  <si>
    <t>2.1.4 Valor do ajuste = 60% do item 2.1.3</t>
  </si>
  <si>
    <t>2.2.2 Valor do ajuste = (-60% do item 2.2.1)</t>
  </si>
  <si>
    <t>2.3.6 Valor do ajuste = maior (0, menor (60% do item 2.3.1, Limite def. item 2.3.5))</t>
  </si>
  <si>
    <t>2.4.20 Valor do ajuste=menor(60% do item 2.4.17, Limite def. item 2.4.19)</t>
  </si>
  <si>
    <t>2.5.13 Valor do ajuste = menor (60% do item 2.5.8, Limite def. item 2.5.12)</t>
  </si>
  <si>
    <t>2.6.17 Valor do ajuste = menor (60% do item 2.6.14, Limite def. item 2.6.b)</t>
  </si>
  <si>
    <t>3. PLA de nível 2 e PLA de nível 3</t>
  </si>
  <si>
    <t>3.1.1 PLA nível 2: soma dos ajustes econômicos 2.3.6 + 2.4.20 + 2.5.13 + 2.6.17</t>
  </si>
  <si>
    <t>3.2.1. Créditos tributários de diferenças temporárias, limitado a 15% do CMR (+)</t>
  </si>
  <si>
    <t>3.2.2 Imóveis urbanos, limitado a 14% do ativo total ajustado (+)</t>
  </si>
  <si>
    <t>3.2.3 Dívidas subordinadas emitidas, limitado a 15% do CMR (+)</t>
  </si>
  <si>
    <t>3.2.4 PLA nível 3: soma dos ajustes 3.2.1 + 3.2.2 + 3.2.3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</si>
</sst>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3" borderId="4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2" fillId="3" borderId="0" xfId="0" applyFont="1" applyFill="1"/>
    <xf numFmtId="164" fontId="2" fillId="3" borderId="0" xfId="1" applyNumberFormat="1" applyFont="1" applyFill="1" applyBorder="1"/>
    <xf numFmtId="164" fontId="0" fillId="2" borderId="0" xfId="1" applyNumberFormat="1" applyFont="1" applyFill="1" applyBorder="1"/>
    <xf numFmtId="0" fontId="4" fillId="2" borderId="0" xfId="0" applyFont="1" applyFill="1"/>
    <xf numFmtId="164" fontId="0" fillId="2" borderId="0" xfId="0" applyNumberFormat="1" applyFill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5" fillId="4" borderId="6" xfId="0" applyFont="1" applyFill="1" applyBorder="1" applyAlignment="1">
      <alignment horizontal="center" vertical="center"/>
    </xf>
    <xf numFmtId="164" fontId="5" fillId="4" borderId="7" xfId="0" applyNumberFormat="1" applyFont="1" applyFill="1" applyBorder="1"/>
    <xf numFmtId="164" fontId="5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64" fontId="5" fillId="2" borderId="0" xfId="1" applyNumberFormat="1" applyFont="1" applyFill="1"/>
    <xf numFmtId="0" fontId="5" fillId="4" borderId="8" xfId="0" applyFont="1" applyFill="1" applyBorder="1" applyAlignment="1">
      <alignment horizontal="center" vertical="center"/>
    </xf>
    <xf numFmtId="164" fontId="5" fillId="4" borderId="9" xfId="0" applyNumberFormat="1" applyFont="1" applyFill="1" applyBorder="1"/>
    <xf numFmtId="0" fontId="6" fillId="2" borderId="0" xfId="0" applyFont="1" applyFill="1" applyAlignment="1">
      <alignment horizontal="left"/>
    </xf>
    <xf numFmtId="164" fontId="6" fillId="2" borderId="0" xfId="0" applyNumberFormat="1" applyFont="1" applyFill="1"/>
    <xf numFmtId="0" fontId="5" fillId="4" borderId="10" xfId="0" applyFont="1" applyFill="1" applyBorder="1" applyAlignment="1">
      <alignment horizontal="center" vertical="center"/>
    </xf>
    <xf numFmtId="164" fontId="5" fillId="4" borderId="11" xfId="0" applyNumberFormat="1" applyFont="1" applyFill="1" applyBorder="1"/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164" fontId="6" fillId="4" borderId="14" xfId="0" applyNumberFormat="1" applyFont="1" applyFill="1" applyBorder="1"/>
    <xf numFmtId="0" fontId="6" fillId="4" borderId="15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164" fontId="6" fillId="4" borderId="16" xfId="0" applyNumberFormat="1" applyFont="1" applyFill="1" applyBorder="1"/>
    <xf numFmtId="0" fontId="5" fillId="2" borderId="0" xfId="0" applyFont="1" applyFill="1" applyAlignment="1">
      <alignment horizontal="left" wrapText="1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 vertical="center"/>
    </xf>
    <xf numFmtId="164" fontId="6" fillId="4" borderId="14" xfId="0" applyNumberFormat="1" applyFont="1" applyFill="1" applyBorder="1" applyAlignment="1">
      <alignment horizontal="left" vertical="center"/>
    </xf>
    <xf numFmtId="164" fontId="6" fillId="2" borderId="0" xfId="1" applyNumberFormat="1" applyFont="1" applyFill="1"/>
    <xf numFmtId="0" fontId="6" fillId="4" borderId="19" xfId="0" applyFont="1" applyFill="1" applyBorder="1" applyAlignment="1">
      <alignment horizontal="left" vertical="center"/>
    </xf>
    <xf numFmtId="9" fontId="6" fillId="4" borderId="16" xfId="2" applyFont="1" applyFill="1" applyBorder="1" applyAlignment="1">
      <alignment horizontal="right" vertical="center"/>
    </xf>
    <xf numFmtId="43" fontId="6" fillId="2" borderId="0" xfId="1" applyFont="1" applyFill="1"/>
    <xf numFmtId="43" fontId="5" fillId="2" borderId="0" xfId="0" applyNumberFormat="1" applyFont="1" applyFill="1"/>
    <xf numFmtId="43" fontId="6" fillId="2" borderId="0" xfId="0" applyNumberFormat="1" applyFon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5196-B215-494B-B5F3-F65137D86C2A}">
  <dimension ref="B1:O39"/>
  <sheetViews>
    <sheetView tabSelected="1" topLeftCell="A8" workbookViewId="0">
      <selection activeCell="I9" sqref="I9"/>
    </sheetView>
  </sheetViews>
  <sheetFormatPr defaultRowHeight="14.5" x14ac:dyDescent="0.35"/>
  <cols>
    <col min="1" max="1" width="0.81640625" style="1" customWidth="1"/>
    <col min="2" max="2" width="7.36328125" style="1" bestFit="1" customWidth="1"/>
    <col min="3" max="3" width="23.1796875" style="1" customWidth="1"/>
    <col min="4" max="4" width="16.26953125" style="1" customWidth="1"/>
    <col min="5" max="5" width="19.54296875" style="1" customWidth="1"/>
    <col min="6" max="6" width="17.26953125" style="1" customWidth="1"/>
    <col min="7" max="7" width="18.36328125" style="1" customWidth="1"/>
    <col min="8" max="8" width="13.453125" style="1" customWidth="1"/>
    <col min="9" max="9" width="9.08984375" style="1" customWidth="1"/>
    <col min="10" max="10" width="23.54296875" style="1" customWidth="1"/>
    <col min="11" max="11" width="14.26953125" style="1" customWidth="1"/>
    <col min="12" max="12" width="11.1796875" style="1" customWidth="1"/>
    <col min="13" max="13" width="1" style="1" customWidth="1"/>
    <col min="14" max="14" width="15.81640625" style="1" customWidth="1"/>
    <col min="15" max="15" width="15.26953125" style="1" customWidth="1"/>
    <col min="16" max="16" width="0.81640625" style="1" customWidth="1"/>
    <col min="17" max="16384" width="8.7265625" style="1"/>
  </cols>
  <sheetData>
    <row r="1" spans="2:15" ht="6" customHeight="1" x14ac:dyDescent="0.35"/>
    <row r="2" spans="2:15" ht="17" x14ac:dyDescent="0.4">
      <c r="D2" s="2" t="s">
        <v>0</v>
      </c>
      <c r="E2" s="3"/>
      <c r="F2" s="3"/>
      <c r="G2" s="3"/>
      <c r="H2" s="3"/>
      <c r="I2" s="3"/>
      <c r="J2" s="4"/>
      <c r="O2" s="5"/>
    </row>
    <row r="3" spans="2:15" ht="35" customHeight="1" x14ac:dyDescent="0.35">
      <c r="D3" s="6" t="s">
        <v>1</v>
      </c>
      <c r="E3" s="7"/>
      <c r="F3" s="8">
        <v>300000</v>
      </c>
      <c r="G3" s="9" t="s">
        <v>2</v>
      </c>
      <c r="H3" s="10"/>
      <c r="I3" s="11"/>
      <c r="J3" s="12">
        <v>32000</v>
      </c>
    </row>
    <row r="4" spans="2:15" ht="17" x14ac:dyDescent="0.35">
      <c r="D4" s="6" t="s">
        <v>3</v>
      </c>
      <c r="E4" s="7"/>
      <c r="F4" s="8">
        <v>150000</v>
      </c>
      <c r="G4" s="6" t="s">
        <v>4</v>
      </c>
      <c r="H4" s="13"/>
      <c r="I4" s="7"/>
      <c r="J4" s="8">
        <v>90000</v>
      </c>
    </row>
    <row r="5" spans="2:15" ht="17" x14ac:dyDescent="0.35">
      <c r="D5" s="6" t="s">
        <v>5</v>
      </c>
      <c r="E5" s="7"/>
      <c r="F5" s="8">
        <v>40000</v>
      </c>
      <c r="G5" s="6" t="s">
        <v>6</v>
      </c>
      <c r="H5" s="13"/>
      <c r="I5" s="7"/>
      <c r="J5" s="14">
        <v>580000</v>
      </c>
    </row>
    <row r="6" spans="2:15" ht="17" x14ac:dyDescent="0.4">
      <c r="D6" s="15" t="s">
        <v>7</v>
      </c>
      <c r="E6" s="15"/>
      <c r="F6" s="15"/>
      <c r="G6" s="16"/>
      <c r="H6" s="16"/>
      <c r="I6" s="16"/>
      <c r="J6" s="16"/>
      <c r="L6" s="17"/>
    </row>
    <row r="7" spans="2:15" ht="7.5" customHeight="1" x14ac:dyDescent="0.35">
      <c r="C7" s="18"/>
      <c r="D7" s="18"/>
      <c r="E7" s="18"/>
      <c r="F7" s="18"/>
      <c r="G7" s="19"/>
      <c r="H7" s="19"/>
      <c r="I7" s="19"/>
      <c r="J7" s="19"/>
      <c r="K7" s="19"/>
      <c r="L7" s="19"/>
    </row>
    <row r="8" spans="2:15" ht="17" customHeight="1" thickBot="1" x14ac:dyDescent="0.5">
      <c r="B8" s="20" t="s">
        <v>8</v>
      </c>
      <c r="C8" s="20"/>
      <c r="D8" s="20"/>
      <c r="E8" s="20"/>
      <c r="F8" s="20"/>
      <c r="G8" s="20"/>
      <c r="H8" s="20"/>
      <c r="I8" s="21"/>
      <c r="J8" s="21"/>
      <c r="K8" s="21"/>
      <c r="L8" s="22"/>
      <c r="M8" s="22"/>
      <c r="N8" s="22"/>
      <c r="O8" s="22"/>
    </row>
    <row r="9" spans="2:15" ht="17" customHeight="1" x14ac:dyDescent="0.45">
      <c r="B9" s="21" t="s">
        <v>9</v>
      </c>
      <c r="C9" s="21" t="s">
        <v>10</v>
      </c>
      <c r="D9" s="21"/>
      <c r="E9" s="21"/>
      <c r="F9" s="21"/>
      <c r="G9" s="21"/>
      <c r="H9" s="21" t="s">
        <v>11</v>
      </c>
      <c r="I9" s="21"/>
      <c r="J9" s="23" t="s">
        <v>12</v>
      </c>
      <c r="K9" s="24">
        <f>H10+H11+H26+H27-H38</f>
        <v>173250</v>
      </c>
      <c r="L9" s="25"/>
    </row>
    <row r="10" spans="2:15" ht="18.5" x14ac:dyDescent="0.45">
      <c r="B10" s="26">
        <v>5035</v>
      </c>
      <c r="C10" s="27" t="s">
        <v>1</v>
      </c>
      <c r="D10" s="27"/>
      <c r="E10" s="27"/>
      <c r="F10" s="27"/>
      <c r="G10" s="27"/>
      <c r="H10" s="28">
        <f>F3</f>
        <v>300000</v>
      </c>
      <c r="I10" s="28"/>
      <c r="J10" s="29" t="s">
        <v>13</v>
      </c>
      <c r="K10" s="30">
        <f>H34</f>
        <v>1800</v>
      </c>
      <c r="L10" s="25"/>
    </row>
    <row r="11" spans="2:15" ht="19" thickBot="1" x14ac:dyDescent="0.5">
      <c r="B11" s="22">
        <v>13535</v>
      </c>
      <c r="C11" s="31" t="s">
        <v>14</v>
      </c>
      <c r="D11" s="31"/>
      <c r="E11" s="31"/>
      <c r="F11" s="31"/>
      <c r="G11" s="31"/>
      <c r="H11" s="32">
        <f>SUM(H19:H23)</f>
        <v>-5999.9999999999854</v>
      </c>
      <c r="I11" s="32"/>
      <c r="J11" s="33" t="s">
        <v>15</v>
      </c>
      <c r="K11" s="34">
        <f>H38</f>
        <v>121200.00000000001</v>
      </c>
      <c r="L11" s="25"/>
    </row>
    <row r="12" spans="2:15" ht="19" thickBot="1" x14ac:dyDescent="0.5">
      <c r="B12" s="22">
        <v>13536</v>
      </c>
      <c r="C12" s="31" t="s">
        <v>16</v>
      </c>
      <c r="D12" s="31"/>
      <c r="E12" s="31"/>
      <c r="F12" s="31"/>
      <c r="G12" s="31"/>
      <c r="H12" s="32">
        <f>SUM(H26:H31)</f>
        <v>2250</v>
      </c>
      <c r="I12" s="32"/>
      <c r="J12" s="22"/>
      <c r="K12" s="32"/>
      <c r="L12" s="32"/>
    </row>
    <row r="13" spans="2:15" ht="18.5" x14ac:dyDescent="0.45">
      <c r="B13" s="22">
        <v>13537</v>
      </c>
      <c r="C13" s="31" t="s">
        <v>17</v>
      </c>
      <c r="D13" s="31"/>
      <c r="E13" s="31"/>
      <c r="F13" s="31"/>
      <c r="G13" s="31"/>
      <c r="H13" s="32">
        <f>-L14</f>
        <v>-98700.000000000015</v>
      </c>
      <c r="I13" s="32"/>
      <c r="J13" s="35" t="s">
        <v>18</v>
      </c>
      <c r="K13" s="36"/>
      <c r="L13" s="37">
        <f>K10+K11-(0.5*H16)</f>
        <v>48000.000000000015</v>
      </c>
    </row>
    <row r="14" spans="2:15" ht="19" thickBot="1" x14ac:dyDescent="0.5">
      <c r="B14" s="22">
        <v>13491</v>
      </c>
      <c r="C14" s="31" t="s">
        <v>19</v>
      </c>
      <c r="D14" s="31"/>
      <c r="E14" s="31"/>
      <c r="F14" s="31"/>
      <c r="G14" s="31"/>
      <c r="H14" s="32">
        <v>0</v>
      </c>
      <c r="I14" s="32"/>
      <c r="J14" s="38" t="s">
        <v>20</v>
      </c>
      <c r="K14" s="39"/>
      <c r="L14" s="40">
        <f>K11-(0.15*H16)</f>
        <v>98700.000000000015</v>
      </c>
    </row>
    <row r="15" spans="2:15" ht="15.5" customHeight="1" thickBot="1" x14ac:dyDescent="0.5">
      <c r="B15" s="26">
        <v>13538</v>
      </c>
      <c r="C15" s="41" t="s">
        <v>21</v>
      </c>
      <c r="D15" s="41"/>
      <c r="E15" s="41"/>
      <c r="F15" s="41"/>
      <c r="G15" s="41"/>
      <c r="H15" s="25">
        <f>SUM(H10:H14)</f>
        <v>197550</v>
      </c>
      <c r="I15" s="25"/>
      <c r="J15" s="42" t="s">
        <v>22</v>
      </c>
      <c r="K15" s="43"/>
      <c r="L15" s="40">
        <f>-L14</f>
        <v>-98700.000000000015</v>
      </c>
    </row>
    <row r="16" spans="2:15" ht="16.5" customHeight="1" thickBot="1" x14ac:dyDescent="0.5">
      <c r="B16" s="26">
        <v>13547</v>
      </c>
      <c r="C16" s="27" t="s">
        <v>23</v>
      </c>
      <c r="D16" s="27"/>
      <c r="E16" s="27"/>
      <c r="F16" s="27"/>
      <c r="G16" s="27"/>
      <c r="H16" s="28">
        <f>F4</f>
        <v>150000</v>
      </c>
      <c r="I16" s="28"/>
      <c r="J16" s="22"/>
      <c r="K16" s="22"/>
      <c r="L16" s="22"/>
    </row>
    <row r="17" spans="2:15" ht="13.5" customHeight="1" x14ac:dyDescent="0.45">
      <c r="B17" s="26"/>
      <c r="C17" s="26"/>
      <c r="D17" s="26"/>
      <c r="E17" s="26"/>
      <c r="F17" s="26"/>
      <c r="G17" s="22"/>
      <c r="H17" s="28"/>
      <c r="I17" s="28"/>
      <c r="J17" s="44" t="s">
        <v>24</v>
      </c>
      <c r="K17" s="45">
        <f>H15-H16</f>
        <v>47550</v>
      </c>
      <c r="L17" s="22"/>
    </row>
    <row r="18" spans="2:15" ht="19" thickBot="1" x14ac:dyDescent="0.5">
      <c r="B18" s="22">
        <v>13310</v>
      </c>
      <c r="C18" s="31" t="s">
        <v>25</v>
      </c>
      <c r="D18" s="31"/>
      <c r="E18" s="31"/>
      <c r="F18" s="31"/>
      <c r="G18" s="31"/>
      <c r="H18" s="46"/>
      <c r="I18" s="46"/>
      <c r="J18" s="47" t="s">
        <v>26</v>
      </c>
      <c r="K18" s="48">
        <f>K17/H16</f>
        <v>0.317</v>
      </c>
      <c r="L18" s="22"/>
    </row>
    <row r="19" spans="2:15" ht="18.5" x14ac:dyDescent="0.45">
      <c r="B19" s="22">
        <v>13198</v>
      </c>
      <c r="C19" s="31" t="s">
        <v>27</v>
      </c>
      <c r="D19" s="31"/>
      <c r="E19" s="31"/>
      <c r="F19" s="31"/>
      <c r="G19" s="31"/>
      <c r="H19" s="46">
        <v>-5000</v>
      </c>
      <c r="I19" s="46"/>
      <c r="J19" s="46"/>
      <c r="K19" s="46"/>
      <c r="L19" s="49"/>
      <c r="M19" s="22"/>
      <c r="N19" s="22"/>
      <c r="O19" s="22"/>
    </row>
    <row r="20" spans="2:15" ht="18.5" x14ac:dyDescent="0.45">
      <c r="B20" s="22">
        <v>11073</v>
      </c>
      <c r="C20" s="31" t="s">
        <v>28</v>
      </c>
      <c r="D20" s="31"/>
      <c r="E20" s="31"/>
      <c r="F20" s="31"/>
      <c r="G20" s="31"/>
      <c r="H20" s="46">
        <v>-200</v>
      </c>
      <c r="I20" s="46"/>
      <c r="J20" s="46"/>
      <c r="K20" s="46"/>
      <c r="L20" s="49"/>
      <c r="M20" s="22"/>
      <c r="N20" s="22"/>
      <c r="O20" s="22"/>
    </row>
    <row r="21" spans="2:15" ht="18.5" x14ac:dyDescent="0.45">
      <c r="B21" s="22">
        <v>13312</v>
      </c>
      <c r="C21" s="31" t="s">
        <v>29</v>
      </c>
      <c r="D21" s="31"/>
      <c r="E21" s="31"/>
      <c r="F21" s="31"/>
      <c r="G21" s="31"/>
      <c r="H21" s="46">
        <f>-(J3-(0.15*H16))</f>
        <v>-9500</v>
      </c>
      <c r="I21" s="46"/>
      <c r="J21" s="46"/>
      <c r="K21" s="46"/>
      <c r="L21" s="49"/>
      <c r="M21" s="22"/>
      <c r="N21" s="22"/>
      <c r="O21" s="22"/>
    </row>
    <row r="22" spans="2:15" ht="18.5" x14ac:dyDescent="0.45">
      <c r="B22" s="22">
        <v>13199</v>
      </c>
      <c r="C22" s="31" t="s">
        <v>30</v>
      </c>
      <c r="D22" s="31"/>
      <c r="E22" s="31"/>
      <c r="F22" s="31"/>
      <c r="G22" s="31"/>
      <c r="H22" s="46">
        <f>-(J4-(0.14*J5))</f>
        <v>-8799.9999999999854</v>
      </c>
      <c r="I22" s="46"/>
      <c r="J22" s="46"/>
      <c r="K22" s="46"/>
      <c r="L22" s="49"/>
      <c r="M22" s="22"/>
      <c r="N22" s="22"/>
      <c r="O22" s="22"/>
    </row>
    <row r="23" spans="2:15" ht="18.5" x14ac:dyDescent="0.45">
      <c r="B23" s="22">
        <v>13540</v>
      </c>
      <c r="C23" s="31" t="s">
        <v>31</v>
      </c>
      <c r="D23" s="31"/>
      <c r="E23" s="31"/>
      <c r="F23" s="31"/>
      <c r="G23" s="31"/>
      <c r="H23" s="46">
        <f>(F5-(0.15*H16))</f>
        <v>17500</v>
      </c>
      <c r="I23" s="46"/>
      <c r="J23" s="46"/>
      <c r="K23" s="46"/>
      <c r="L23" s="49"/>
      <c r="M23" s="22"/>
      <c r="N23" s="22"/>
      <c r="O23" s="22"/>
    </row>
    <row r="24" spans="2:15" ht="3.5" customHeight="1" x14ac:dyDescent="0.45">
      <c r="B24" s="22"/>
      <c r="C24" s="31"/>
      <c r="D24" s="31"/>
      <c r="E24" s="31"/>
      <c r="F24" s="31"/>
      <c r="G24" s="31"/>
      <c r="H24" s="32"/>
      <c r="I24" s="32"/>
      <c r="J24" s="32"/>
      <c r="K24" s="32"/>
      <c r="L24" s="22"/>
      <c r="M24" s="22"/>
      <c r="N24" s="22"/>
      <c r="O24" s="22"/>
    </row>
    <row r="25" spans="2:15" ht="18.5" x14ac:dyDescent="0.45">
      <c r="B25" s="22">
        <v>13315</v>
      </c>
      <c r="C25" s="31" t="s">
        <v>16</v>
      </c>
      <c r="D25" s="31"/>
      <c r="E25" s="31"/>
      <c r="F25" s="31"/>
      <c r="G25" s="31"/>
      <c r="H25" s="32"/>
      <c r="I25" s="32"/>
      <c r="J25" s="32"/>
      <c r="K25" s="32"/>
      <c r="L25" s="22"/>
      <c r="M25" s="22"/>
      <c r="N25" s="22"/>
      <c r="O25" s="22"/>
    </row>
    <row r="26" spans="2:15" ht="18.5" x14ac:dyDescent="0.45">
      <c r="B26" s="22">
        <v>13485</v>
      </c>
      <c r="C26" s="31" t="s">
        <v>32</v>
      </c>
      <c r="D26" s="31"/>
      <c r="E26" s="31"/>
      <c r="F26" s="31"/>
      <c r="G26" s="31"/>
      <c r="H26" s="46">
        <v>300</v>
      </c>
      <c r="I26" s="46"/>
      <c r="J26" s="46"/>
      <c r="K26" s="46"/>
      <c r="L26" s="49"/>
      <c r="M26" s="22"/>
      <c r="N26" s="22"/>
      <c r="O26" s="22"/>
    </row>
    <row r="27" spans="2:15" ht="18.5" x14ac:dyDescent="0.45">
      <c r="B27" s="22">
        <v>13486</v>
      </c>
      <c r="C27" s="31" t="s">
        <v>33</v>
      </c>
      <c r="D27" s="31"/>
      <c r="E27" s="31"/>
      <c r="F27" s="31"/>
      <c r="G27" s="31"/>
      <c r="H27" s="46">
        <v>150</v>
      </c>
      <c r="I27" s="46"/>
      <c r="J27" s="46"/>
      <c r="K27" s="46"/>
      <c r="L27" s="49"/>
      <c r="M27" s="22"/>
      <c r="N27" s="22"/>
      <c r="O27" s="22"/>
    </row>
    <row r="28" spans="2:15" ht="18.5" x14ac:dyDescent="0.45">
      <c r="B28" s="22">
        <v>13487</v>
      </c>
      <c r="C28" s="31" t="s">
        <v>34</v>
      </c>
      <c r="D28" s="31"/>
      <c r="E28" s="31"/>
      <c r="F28" s="31"/>
      <c r="G28" s="31"/>
      <c r="H28" s="46">
        <v>1200</v>
      </c>
      <c r="I28" s="46"/>
      <c r="J28" s="46"/>
      <c r="K28" s="46"/>
      <c r="L28" s="49"/>
      <c r="M28" s="22"/>
      <c r="N28" s="22"/>
      <c r="O28" s="22"/>
    </row>
    <row r="29" spans="2:15" ht="18.5" x14ac:dyDescent="0.45">
      <c r="B29" s="22">
        <v>13553</v>
      </c>
      <c r="C29" s="31" t="s">
        <v>35</v>
      </c>
      <c r="D29" s="31"/>
      <c r="E29" s="31"/>
      <c r="F29" s="31"/>
      <c r="G29" s="31"/>
      <c r="H29" s="46">
        <v>600</v>
      </c>
      <c r="I29" s="46"/>
      <c r="J29" s="46"/>
      <c r="K29" s="46"/>
      <c r="L29" s="49"/>
      <c r="M29" s="22"/>
      <c r="N29" s="22"/>
      <c r="O29" s="22"/>
    </row>
    <row r="30" spans="2:15" ht="18.5" x14ac:dyDescent="0.45">
      <c r="B30" s="22">
        <v>13489</v>
      </c>
      <c r="C30" s="31" t="s">
        <v>36</v>
      </c>
      <c r="D30" s="31"/>
      <c r="E30" s="31"/>
      <c r="F30" s="31"/>
      <c r="G30" s="31"/>
      <c r="H30" s="46">
        <v>0</v>
      </c>
      <c r="I30" s="46"/>
      <c r="J30" s="46"/>
      <c r="K30" s="46"/>
      <c r="L30" s="49"/>
      <c r="M30" s="22"/>
      <c r="N30" s="22"/>
      <c r="O30" s="22"/>
    </row>
    <row r="31" spans="2:15" ht="18.5" x14ac:dyDescent="0.45">
      <c r="B31" s="22">
        <v>13550</v>
      </c>
      <c r="C31" s="31" t="s">
        <v>37</v>
      </c>
      <c r="D31" s="31"/>
      <c r="E31" s="31"/>
      <c r="F31" s="31"/>
      <c r="G31" s="31"/>
      <c r="H31" s="46">
        <v>0</v>
      </c>
      <c r="I31" s="46"/>
      <c r="J31" s="46"/>
      <c r="K31" s="46"/>
      <c r="L31" s="49"/>
      <c r="M31" s="22"/>
      <c r="N31" s="22"/>
      <c r="O31" s="22"/>
    </row>
    <row r="32" spans="2:15" ht="6" customHeight="1" x14ac:dyDescent="0.45">
      <c r="B32" s="22"/>
      <c r="C32" s="22"/>
      <c r="D32" s="22"/>
      <c r="E32" s="22"/>
      <c r="F32" s="22"/>
      <c r="G32" s="22"/>
      <c r="H32" s="46"/>
      <c r="I32" s="46"/>
      <c r="J32" s="46"/>
      <c r="K32" s="46"/>
      <c r="L32" s="49"/>
      <c r="M32" s="22"/>
      <c r="N32" s="22"/>
      <c r="O32" s="22"/>
    </row>
    <row r="33" spans="2:15" ht="18.5" x14ac:dyDescent="0.45">
      <c r="B33" s="26">
        <v>13541</v>
      </c>
      <c r="C33" s="27" t="s">
        <v>38</v>
      </c>
      <c r="D33" s="27"/>
      <c r="E33" s="27"/>
      <c r="F33" s="27"/>
      <c r="G33" s="27"/>
      <c r="H33" s="25"/>
      <c r="I33" s="25"/>
      <c r="J33" s="25"/>
      <c r="K33" s="25"/>
      <c r="L33" s="26"/>
      <c r="M33" s="22"/>
      <c r="N33" s="22"/>
      <c r="O33" s="22"/>
    </row>
    <row r="34" spans="2:15" ht="18.5" x14ac:dyDescent="0.45">
      <c r="B34" s="26">
        <v>13542</v>
      </c>
      <c r="C34" s="27" t="s">
        <v>39</v>
      </c>
      <c r="D34" s="27"/>
      <c r="E34" s="27"/>
      <c r="F34" s="27"/>
      <c r="G34" s="27"/>
      <c r="H34" s="25">
        <f>SUM(H28:H31)</f>
        <v>1800</v>
      </c>
      <c r="I34" s="25"/>
      <c r="J34" s="25"/>
      <c r="K34" s="25"/>
      <c r="L34" s="50"/>
      <c r="M34" s="22"/>
      <c r="N34" s="22"/>
      <c r="O34" s="22"/>
    </row>
    <row r="35" spans="2:15" ht="18.5" x14ac:dyDescent="0.45">
      <c r="B35" s="22">
        <v>13543</v>
      </c>
      <c r="C35" s="31" t="s">
        <v>40</v>
      </c>
      <c r="D35" s="31"/>
      <c r="E35" s="31"/>
      <c r="F35" s="31"/>
      <c r="G35" s="31"/>
      <c r="H35" s="32">
        <f>J3+H21</f>
        <v>22500</v>
      </c>
      <c r="I35" s="32"/>
      <c r="J35" s="32"/>
      <c r="K35" s="32"/>
      <c r="L35" s="51"/>
      <c r="M35" s="22"/>
      <c r="N35" s="22"/>
      <c r="O35" s="22"/>
    </row>
    <row r="36" spans="2:15" ht="18.5" x14ac:dyDescent="0.45">
      <c r="B36" s="22">
        <v>13544</v>
      </c>
      <c r="C36" s="31" t="s">
        <v>41</v>
      </c>
      <c r="D36" s="31"/>
      <c r="E36" s="31"/>
      <c r="F36" s="31"/>
      <c r="G36" s="31"/>
      <c r="H36" s="32">
        <f>J4+H22</f>
        <v>81200.000000000015</v>
      </c>
      <c r="I36" s="32"/>
      <c r="J36" s="32"/>
      <c r="K36" s="32"/>
      <c r="L36" s="51"/>
      <c r="M36" s="22"/>
      <c r="N36" s="22"/>
      <c r="O36" s="22"/>
    </row>
    <row r="37" spans="2:15" ht="18.5" x14ac:dyDescent="0.45">
      <c r="B37" s="22">
        <v>13545</v>
      </c>
      <c r="C37" s="31" t="s">
        <v>42</v>
      </c>
      <c r="D37" s="31"/>
      <c r="E37" s="31"/>
      <c r="F37" s="31"/>
      <c r="G37" s="31"/>
      <c r="H37" s="32">
        <f>H23</f>
        <v>17500</v>
      </c>
      <c r="I37" s="32"/>
      <c r="J37" s="32"/>
      <c r="K37" s="32"/>
      <c r="L37" s="51"/>
      <c r="M37" s="22"/>
      <c r="N37" s="22"/>
      <c r="O37" s="22"/>
    </row>
    <row r="38" spans="2:15" ht="18.5" x14ac:dyDescent="0.45">
      <c r="B38" s="26">
        <v>13546</v>
      </c>
      <c r="C38" s="27" t="s">
        <v>43</v>
      </c>
      <c r="D38" s="27"/>
      <c r="E38" s="27"/>
      <c r="F38" s="27"/>
      <c r="G38" s="27"/>
      <c r="H38" s="25">
        <f>SUM(H35:H37)</f>
        <v>121200.00000000001</v>
      </c>
      <c r="I38" s="25"/>
      <c r="J38" s="25"/>
      <c r="K38" s="25"/>
      <c r="L38" s="50"/>
      <c r="M38" s="22"/>
      <c r="N38" s="22"/>
      <c r="O38" s="22"/>
    </row>
    <row r="39" spans="2:15" ht="3.5" customHeight="1" x14ac:dyDescent="0.35">
      <c r="H39" s="19"/>
      <c r="I39" s="19"/>
      <c r="J39" s="19"/>
      <c r="K39" s="19"/>
    </row>
  </sheetData>
  <mergeCells count="33">
    <mergeCell ref="C36:G36"/>
    <mergeCell ref="C37:G37"/>
    <mergeCell ref="C38:G38"/>
    <mergeCell ref="C29:G29"/>
    <mergeCell ref="C30:G30"/>
    <mergeCell ref="C31:G31"/>
    <mergeCell ref="C33:G33"/>
    <mergeCell ref="C34:G34"/>
    <mergeCell ref="C35:G35"/>
    <mergeCell ref="C23:G23"/>
    <mergeCell ref="C24:G24"/>
    <mergeCell ref="C25:G25"/>
    <mergeCell ref="C26:G26"/>
    <mergeCell ref="C27:G27"/>
    <mergeCell ref="C28:G28"/>
    <mergeCell ref="C16:G16"/>
    <mergeCell ref="C18:G18"/>
    <mergeCell ref="C19:G19"/>
    <mergeCell ref="C20:G20"/>
    <mergeCell ref="C21:G21"/>
    <mergeCell ref="C22:G22"/>
    <mergeCell ref="C13:G13"/>
    <mergeCell ref="J13:K13"/>
    <mergeCell ref="C14:G14"/>
    <mergeCell ref="J14:K14"/>
    <mergeCell ref="C15:G15"/>
    <mergeCell ref="J15:K15"/>
    <mergeCell ref="D2:J2"/>
    <mergeCell ref="G3:I3"/>
    <mergeCell ref="B8:H8"/>
    <mergeCell ref="C10:G10"/>
    <mergeCell ref="C11:G11"/>
    <mergeCell ref="C12:G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Dutra</dc:creator>
  <cp:lastModifiedBy>Marcela Dutra</cp:lastModifiedBy>
  <dcterms:created xsi:type="dcterms:W3CDTF">2022-02-03T13:43:14Z</dcterms:created>
  <dcterms:modified xsi:type="dcterms:W3CDTF">2022-02-03T13:43:44Z</dcterms:modified>
</cp:coreProperties>
</file>