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drawings/drawing9.xml" ContentType="application/vnd.openxmlformats-officedocument.drawing+xml"/>
  <Override PartName="/xl/comments7.xml" ContentType="application/vnd.openxmlformats-officedocument.spreadsheetml.comments+xml"/>
  <Override PartName="/xl/drawings/drawing10.xml" ContentType="application/vnd.openxmlformats-officedocument.drawing+xml"/>
  <Override PartName="/xl/comments8.xml" ContentType="application/vnd.openxmlformats-officedocument.spreadsheetml.comments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drawings/drawing12.xml" ContentType="application/vnd.openxmlformats-officedocument.drawing+xml"/>
  <Override PartName="/xl/comments10.xml" ContentType="application/vnd.openxmlformats-officedocument.spreadsheetml.comments+xml"/>
  <Override PartName="/xl/drawings/drawing13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P:\CRSubs Vida e Prev\"/>
    </mc:Choice>
  </mc:AlternateContent>
  <bookViews>
    <workbookView xWindow="240" yWindow="75" windowWidth="21075" windowHeight="4425" tabRatio="670"/>
  </bookViews>
  <sheets>
    <sheet name="R.emi.danos" sheetId="11" r:id="rId1"/>
    <sheet name="R.prov.danos" sheetId="12" r:id="rId2"/>
    <sheet name="R.prov.vi.prev" sheetId="10" r:id="rId3"/>
    <sheet name="R.mort.inv.rep" sheetId="1" r:id="rId4"/>
    <sheet name="R.mort.inv.cap" sheetId="2" r:id="rId5"/>
    <sheet name="R.sobr (R.dotalpuro)" sheetId="3" r:id="rId6"/>
    <sheet name="R.sobr (R.dotamisto)" sheetId="4" r:id="rId7"/>
    <sheet name="R.sobr (R.PMBC)" sheetId="5" r:id="rId8"/>
    <sheet name="R.sobr (R.PMBAC.pvgbl)" sheetId="6" r:id="rId9"/>
    <sheet name="R.sobr (R.PMBAC.trad)" sheetId="14" r:id="rId10"/>
    <sheet name="R.sobr Consolidado" sheetId="8" r:id="rId11"/>
    <sheet name="R.desp" sheetId="9" r:id="rId12"/>
    <sheet name="Cálculo CRsubs" sheetId="13" r:id="rId13"/>
  </sheets>
  <definedNames>
    <definedName name="_xlnm.Print_Area" localSheetId="8">'R.sobr (R.PMBAC.pvgbl)'!$A:$K</definedName>
    <definedName name="_xlnm.Print_Area" localSheetId="7">'R.sobr (R.PMBC)'!$B:$K</definedName>
    <definedName name="M">'Cálculo CRsubs'!$E$8:$K$14</definedName>
    <definedName name="_xlnm.Print_Titles" localSheetId="0">R.emi.danos!$1:$4</definedName>
    <definedName name="_xlnm.Print_Titles" localSheetId="1">R.prov.danos!$1:$4</definedName>
    <definedName name="_xlnm.Print_Titles" localSheetId="9">'R.sobr (R.PMBAC.trad)'!$1:$5</definedName>
    <definedName name="Vpadrao">'Cálculo CRsubs'!$I$17:$I$23</definedName>
    <definedName name="Vreduzido">'Cálculo CRsubs'!$M$17:$M$23</definedName>
  </definedNames>
  <calcPr calcId="152511"/>
</workbook>
</file>

<file path=xl/calcChain.xml><?xml version="1.0" encoding="utf-8"?>
<calcChain xmlns="http://schemas.openxmlformats.org/spreadsheetml/2006/main">
  <c r="B8" i="1" l="1"/>
  <c r="A8" i="1"/>
  <c r="M54" i="14" l="1"/>
  <c r="E47" i="14" l="1"/>
  <c r="J13" i="14" l="1"/>
  <c r="I13" i="14"/>
  <c r="A13" i="14"/>
  <c r="B13" i="14"/>
  <c r="A9" i="14" l="1"/>
  <c r="B9" i="14"/>
  <c r="Y12" i="12"/>
  <c r="C8" i="9"/>
  <c r="A8" i="9"/>
  <c r="I23" i="13" s="1"/>
  <c r="B8" i="6"/>
  <c r="A8" i="6"/>
  <c r="I8" i="5"/>
  <c r="E8" i="5"/>
  <c r="D8" i="5"/>
  <c r="K36" i="4"/>
  <c r="J36" i="4"/>
  <c r="K35" i="4"/>
  <c r="J35" i="4"/>
  <c r="K34" i="4"/>
  <c r="J34" i="4"/>
  <c r="K33" i="4"/>
  <c r="J33" i="4"/>
  <c r="K32" i="4"/>
  <c r="J32" i="4"/>
  <c r="K31" i="4"/>
  <c r="J31" i="4"/>
  <c r="K30" i="4"/>
  <c r="J30" i="4"/>
  <c r="K29" i="4"/>
  <c r="J29" i="4"/>
  <c r="K28" i="4"/>
  <c r="J28" i="4"/>
  <c r="K27" i="4"/>
  <c r="J27" i="4"/>
  <c r="K26" i="4"/>
  <c r="J26" i="4"/>
  <c r="K25" i="4"/>
  <c r="J25" i="4"/>
  <c r="K24" i="4"/>
  <c r="J24" i="4"/>
  <c r="K23" i="4"/>
  <c r="J23" i="4"/>
  <c r="K22" i="4"/>
  <c r="J22" i="4"/>
  <c r="K21" i="4"/>
  <c r="J21" i="4"/>
  <c r="K20" i="4"/>
  <c r="J20" i="4"/>
  <c r="K19" i="4"/>
  <c r="J19" i="4"/>
  <c r="K18" i="4"/>
  <c r="J18" i="4"/>
  <c r="K17" i="4"/>
  <c r="J17" i="4"/>
  <c r="K16" i="4"/>
  <c r="J16" i="4"/>
  <c r="K15" i="4"/>
  <c r="J15" i="4"/>
  <c r="K14" i="4"/>
  <c r="J14" i="4"/>
  <c r="K13" i="4"/>
  <c r="B8" i="4" s="1"/>
  <c r="J13" i="4"/>
  <c r="B8" i="3"/>
  <c r="A8" i="3"/>
  <c r="C8" i="2"/>
  <c r="A8" i="2"/>
  <c r="I21" i="13" s="1"/>
  <c r="M20" i="13"/>
  <c r="A8" i="10"/>
  <c r="I19" i="13" s="1"/>
  <c r="B8" i="10"/>
  <c r="F13" i="12"/>
  <c r="F14" i="12" s="1"/>
  <c r="F15" i="12" s="1"/>
  <c r="F16" i="12" s="1"/>
  <c r="F17" i="12" s="1"/>
  <c r="F18" i="12" s="1"/>
  <c r="F19" i="12" s="1"/>
  <c r="F20" i="12" s="1"/>
  <c r="F21" i="12" s="1"/>
  <c r="F22" i="12" s="1"/>
  <c r="F23" i="12" s="1"/>
  <c r="F24" i="12" s="1"/>
  <c r="F25" i="12" s="1"/>
  <c r="F26" i="12" s="1"/>
  <c r="F27" i="12" s="1"/>
  <c r="F28" i="12" s="1"/>
  <c r="H11" i="12"/>
  <c r="I11" i="12" s="1"/>
  <c r="J11" i="12" s="1"/>
  <c r="K11" i="12" s="1"/>
  <c r="L11" i="12" s="1"/>
  <c r="M11" i="12" s="1"/>
  <c r="N11" i="12" s="1"/>
  <c r="O11" i="12" s="1"/>
  <c r="P11" i="12" s="1"/>
  <c r="Q11" i="12" s="1"/>
  <c r="R11" i="12" s="1"/>
  <c r="S11" i="12" s="1"/>
  <c r="T11" i="12" s="1"/>
  <c r="U11" i="12" s="1"/>
  <c r="V11" i="12" s="1"/>
  <c r="W11" i="12" s="1"/>
  <c r="J11" i="11"/>
  <c r="K11" i="11" s="1"/>
  <c r="L11" i="11" s="1"/>
  <c r="M11" i="11" s="1"/>
  <c r="N11" i="11" s="1"/>
  <c r="O11" i="11" s="1"/>
  <c r="P11" i="11" s="1"/>
  <c r="Q11" i="11" s="1"/>
  <c r="R11" i="11" s="1"/>
  <c r="S11" i="11" s="1"/>
  <c r="T11" i="11" s="1"/>
  <c r="U11" i="11" s="1"/>
  <c r="V11" i="11" s="1"/>
  <c r="W11" i="11" s="1"/>
  <c r="X11" i="11" s="1"/>
  <c r="Y11" i="11" s="1"/>
  <c r="Z11" i="11" s="1"/>
  <c r="AA11" i="11" s="1"/>
  <c r="AB11" i="11" s="1"/>
  <c r="AC11" i="11" s="1"/>
  <c r="AD11" i="11" s="1"/>
  <c r="AE11" i="11" s="1"/>
  <c r="AF11" i="11" s="1"/>
  <c r="AG11" i="11" s="1"/>
  <c r="AH11" i="11" s="1"/>
  <c r="AI11" i="11" s="1"/>
  <c r="AJ11" i="11" s="1"/>
  <c r="AK11" i="11" s="1"/>
  <c r="AL11" i="11" s="1"/>
  <c r="AM11" i="11" s="1"/>
  <c r="AN11" i="11" s="1"/>
  <c r="AO11" i="11" s="1"/>
  <c r="AP11" i="11" s="1"/>
  <c r="AQ11" i="11" s="1"/>
  <c r="AR11" i="11" s="1"/>
  <c r="AS11" i="11" s="1"/>
  <c r="AT11" i="11" s="1"/>
  <c r="AU11" i="11" s="1"/>
  <c r="AV11" i="11" s="1"/>
  <c r="AW11" i="11" s="1"/>
  <c r="AX11" i="11" s="1"/>
  <c r="AY11" i="11" s="1"/>
  <c r="AZ11" i="11" s="1"/>
  <c r="BA11" i="11" s="1"/>
  <c r="BB11" i="11" s="1"/>
  <c r="BC11" i="11" s="1"/>
  <c r="BD11" i="11" s="1"/>
  <c r="BE11" i="11" s="1"/>
  <c r="BF11" i="11" s="1"/>
  <c r="BG11" i="11" s="1"/>
  <c r="H13" i="11"/>
  <c r="H14" i="11" s="1"/>
  <c r="H15" i="11" s="1"/>
  <c r="H16" i="11" s="1"/>
  <c r="H17" i="11" s="1"/>
  <c r="H18" i="11" s="1"/>
  <c r="H19" i="11" s="1"/>
  <c r="H20" i="11" s="1"/>
  <c r="H21" i="11" s="1"/>
  <c r="H22" i="11" s="1"/>
  <c r="H23" i="11" s="1"/>
  <c r="H24" i="11" s="1"/>
  <c r="H25" i="11" s="1"/>
  <c r="H26" i="11" s="1"/>
  <c r="H27" i="11" s="1"/>
  <c r="H28" i="11" s="1"/>
  <c r="H29" i="11" s="1"/>
  <c r="H30" i="11" s="1"/>
  <c r="H31" i="11" s="1"/>
  <c r="H32" i="11" s="1"/>
  <c r="H33" i="11" s="1"/>
  <c r="H34" i="11" s="1"/>
  <c r="H35" i="11" s="1"/>
  <c r="H36" i="11" s="1"/>
  <c r="H37" i="11" s="1"/>
  <c r="H38" i="11" s="1"/>
  <c r="H39" i="11" s="1"/>
  <c r="H40" i="11" s="1"/>
  <c r="H41" i="11" s="1"/>
  <c r="H42" i="11" s="1"/>
  <c r="H43" i="11" s="1"/>
  <c r="H44" i="11" s="1"/>
  <c r="H45" i="11" s="1"/>
  <c r="H46" i="11" s="1"/>
  <c r="H47" i="11" s="1"/>
  <c r="H48" i="11" s="1"/>
  <c r="H49" i="11" s="1"/>
  <c r="H50" i="11" s="1"/>
  <c r="H51" i="11" s="1"/>
  <c r="H52" i="11" s="1"/>
  <c r="H53" i="11" s="1"/>
  <c r="H54" i="11" s="1"/>
  <c r="H55" i="11" s="1"/>
  <c r="H56" i="11" s="1"/>
  <c r="H57" i="11" s="1"/>
  <c r="H58" i="11" s="1"/>
  <c r="H59" i="11" s="1"/>
  <c r="H60" i="11" s="1"/>
  <c r="H61" i="11" s="1"/>
  <c r="H62" i="11" s="1"/>
  <c r="C12" i="11"/>
  <c r="BI15" i="11"/>
  <c r="BM11" i="11" s="1"/>
  <c r="A13" i="11"/>
  <c r="C13" i="11" s="1"/>
  <c r="BI12" i="11"/>
  <c r="BJ11" i="11" s="1"/>
  <c r="BI13" i="11"/>
  <c r="BK11" i="11" s="1"/>
  <c r="BI14" i="11"/>
  <c r="BL11" i="11" s="1"/>
  <c r="BI16" i="11"/>
  <c r="CS16" i="11" s="1"/>
  <c r="BI17" i="11"/>
  <c r="BO11" i="11" s="1"/>
  <c r="BI18" i="11"/>
  <c r="BP11" i="11" s="1"/>
  <c r="BI19" i="11"/>
  <c r="BI20" i="11"/>
  <c r="BI21" i="11"/>
  <c r="BI22" i="11"/>
  <c r="BI23" i="11"/>
  <c r="BU11" i="11" s="1"/>
  <c r="BI24" i="11"/>
  <c r="BI25" i="11"/>
  <c r="BW11" i="11" s="1"/>
  <c r="BI26" i="11"/>
  <c r="BX11" i="11" s="1"/>
  <c r="BI27" i="11"/>
  <c r="BY11" i="11" s="1"/>
  <c r="BI28" i="11"/>
  <c r="BI29" i="11"/>
  <c r="CA11" i="11" s="1"/>
  <c r="BI30" i="11"/>
  <c r="CB11" i="11" s="1"/>
  <c r="BI31" i="11"/>
  <c r="CC11" i="11" s="1"/>
  <c r="BI32" i="11"/>
  <c r="CU32" i="11" s="1"/>
  <c r="BI33" i="11"/>
  <c r="CE11" i="11" s="1"/>
  <c r="BI34" i="11"/>
  <c r="BI35" i="11"/>
  <c r="BI36" i="11"/>
  <c r="BO36" i="11" s="1"/>
  <c r="BI37" i="11"/>
  <c r="BI38" i="11"/>
  <c r="BI39" i="11"/>
  <c r="CK11" i="11" s="1"/>
  <c r="BI40" i="11"/>
  <c r="BY40" i="11" s="1"/>
  <c r="BI41" i="11"/>
  <c r="CM11" i="11" s="1"/>
  <c r="BI42" i="11"/>
  <c r="BI43" i="11"/>
  <c r="BI44" i="11"/>
  <c r="BI45" i="11"/>
  <c r="CQ11" i="11" s="1"/>
  <c r="BI46" i="11"/>
  <c r="CR11" i="11" s="1"/>
  <c r="BI47" i="11"/>
  <c r="BI48" i="11"/>
  <c r="BI49" i="11"/>
  <c r="CU11" i="11" s="1"/>
  <c r="CU15" i="11" s="1"/>
  <c r="BI50" i="11"/>
  <c r="CV11" i="11" s="1"/>
  <c r="BI51" i="11"/>
  <c r="BI52" i="11"/>
  <c r="BI53" i="11"/>
  <c r="BI54" i="11"/>
  <c r="BI55" i="11"/>
  <c r="BI56" i="11"/>
  <c r="CA56" i="11" s="1"/>
  <c r="BI57" i="11"/>
  <c r="DC11" i="11" s="1"/>
  <c r="BI58" i="11"/>
  <c r="DD11" i="11" s="1"/>
  <c r="BI59" i="11"/>
  <c r="DE11" i="11" s="1"/>
  <c r="DE51" i="11" s="1"/>
  <c r="BI60" i="11"/>
  <c r="BQ60" i="11" s="1"/>
  <c r="BI61" i="11"/>
  <c r="DG11" i="11" s="1"/>
  <c r="BI62" i="11"/>
  <c r="DJ12" i="11"/>
  <c r="DK11" i="11" s="1"/>
  <c r="DJ13" i="11"/>
  <c r="EP13" i="11" s="1"/>
  <c r="DJ14" i="11"/>
  <c r="DM11" i="11" s="1"/>
  <c r="DJ15" i="11"/>
  <c r="DJ16" i="11"/>
  <c r="DO11" i="11" s="1"/>
  <c r="DJ17" i="11"/>
  <c r="DT17" i="11" s="1"/>
  <c r="DJ18" i="11"/>
  <c r="DQ11" i="11" s="1"/>
  <c r="DQ45" i="11" s="1"/>
  <c r="DJ19" i="11"/>
  <c r="DJ20" i="11"/>
  <c r="DJ21" i="11"/>
  <c r="DJ22" i="11"/>
  <c r="DU11" i="11" s="1"/>
  <c r="DJ23" i="11"/>
  <c r="DJ24" i="11"/>
  <c r="DJ25" i="11"/>
  <c r="DJ26" i="11"/>
  <c r="DY11" i="11" s="1"/>
  <c r="DJ27" i="11"/>
  <c r="DZ11" i="11" s="1"/>
  <c r="DJ28" i="11"/>
  <c r="DJ29" i="11"/>
  <c r="DJ30" i="11"/>
  <c r="DJ31" i="11"/>
  <c r="DJ32" i="11"/>
  <c r="DQ32" i="11" s="1"/>
  <c r="DJ33" i="11"/>
  <c r="DJ34" i="11"/>
  <c r="DJ35" i="11"/>
  <c r="DJ36" i="11"/>
  <c r="DP36" i="11" s="1"/>
  <c r="DJ37" i="11"/>
  <c r="EJ11" i="11" s="1"/>
  <c r="DJ38" i="11"/>
  <c r="DJ39" i="11"/>
  <c r="DJ40" i="11"/>
  <c r="DJ41" i="11"/>
  <c r="EN11" i="11" s="1"/>
  <c r="DJ42" i="11"/>
  <c r="DJ43" i="11"/>
  <c r="EP11" i="11" s="1"/>
  <c r="DJ44" i="11"/>
  <c r="EQ11" i="11" s="1"/>
  <c r="DJ45" i="11"/>
  <c r="DJ46" i="11"/>
  <c r="ES11" i="11" s="1"/>
  <c r="DJ47" i="11"/>
  <c r="DJ48" i="11"/>
  <c r="DJ49" i="11"/>
  <c r="DJ50" i="11"/>
  <c r="DJ51" i="11"/>
  <c r="DJ52" i="11"/>
  <c r="DT52" i="11" s="1"/>
  <c r="DJ53" i="11"/>
  <c r="DJ54" i="11"/>
  <c r="DJ55" i="11"/>
  <c r="FB11" i="11" s="1"/>
  <c r="DJ56" i="11"/>
  <c r="DT56" i="11" s="1"/>
  <c r="DJ57" i="11"/>
  <c r="DJ58" i="11"/>
  <c r="FE11" i="11" s="1"/>
  <c r="DJ59" i="11"/>
  <c r="DJ60" i="11"/>
  <c r="FG60" i="11" s="1"/>
  <c r="DJ61" i="11"/>
  <c r="DJ62" i="11"/>
  <c r="Z11" i="12"/>
  <c r="Y13" i="12"/>
  <c r="AA11" i="12" s="1"/>
  <c r="Y14" i="12"/>
  <c r="AB11" i="12" s="1"/>
  <c r="Y15" i="12"/>
  <c r="AC11" i="12" s="1"/>
  <c r="Y16" i="12"/>
  <c r="AD11" i="12" s="1"/>
  <c r="Y17" i="12"/>
  <c r="AE11" i="12" s="1"/>
  <c r="Y18" i="12"/>
  <c r="AF11" i="12" s="1"/>
  <c r="Y19" i="12"/>
  <c r="Y20" i="12"/>
  <c r="AH11" i="12" s="1"/>
  <c r="Y21" i="12"/>
  <c r="AI11" i="12" s="1"/>
  <c r="Y22" i="12"/>
  <c r="AJ11" i="12" s="1"/>
  <c r="Y23" i="12"/>
  <c r="AK11" i="12" s="1"/>
  <c r="Y24" i="12"/>
  <c r="AL11" i="12" s="1"/>
  <c r="Y25" i="12"/>
  <c r="AM11" i="12" s="1"/>
  <c r="Y26" i="12"/>
  <c r="AN11" i="12" s="1"/>
  <c r="Y27" i="12"/>
  <c r="AO11" i="12" s="1"/>
  <c r="Y28" i="12"/>
  <c r="AP11" i="12" s="1"/>
  <c r="AR12" i="12"/>
  <c r="AR13" i="12"/>
  <c r="AT11" i="12" s="1"/>
  <c r="AR14" i="12"/>
  <c r="AU11" i="12" s="1"/>
  <c r="AR15" i="12"/>
  <c r="AR16" i="12"/>
  <c r="AW11" i="12" s="1"/>
  <c r="AR17" i="12"/>
  <c r="AR18" i="12"/>
  <c r="AY11" i="12" s="1"/>
  <c r="AR19" i="12"/>
  <c r="AZ11" i="12" s="1"/>
  <c r="AR20" i="12"/>
  <c r="BA11" i="12" s="1"/>
  <c r="AR21" i="12"/>
  <c r="AR22" i="12"/>
  <c r="BC11" i="12" s="1"/>
  <c r="AR23" i="12"/>
  <c r="BG23" i="12" s="1"/>
  <c r="AR24" i="12"/>
  <c r="BE11" i="12" s="1"/>
  <c r="AR25" i="12"/>
  <c r="BF11" i="12" s="1"/>
  <c r="AR26" i="12"/>
  <c r="AR27" i="12"/>
  <c r="AR28" i="12"/>
  <c r="BI11" i="12" s="1"/>
  <c r="DT11" i="11"/>
  <c r="DT33" i="11" s="1"/>
  <c r="CY11" i="11"/>
  <c r="DP11" i="11"/>
  <c r="DP19" i="11" s="1"/>
  <c r="DE45" i="11"/>
  <c r="BQ11" i="11"/>
  <c r="BQ14" i="11" s="1"/>
  <c r="DT25" i="11"/>
  <c r="DT29" i="11"/>
  <c r="DT30" i="11"/>
  <c r="DT37" i="11"/>
  <c r="DT42" i="11"/>
  <c r="DT45" i="11"/>
  <c r="DT46" i="11"/>
  <c r="DT50" i="11"/>
  <c r="DT54" i="11"/>
  <c r="DT61" i="11"/>
  <c r="DT22" i="11"/>
  <c r="CU60" i="11"/>
  <c r="CY19" i="11"/>
  <c r="CY25" i="11"/>
  <c r="CY44" i="11"/>
  <c r="CY60" i="11"/>
  <c r="BH11" i="12"/>
  <c r="BH21" i="12" s="1"/>
  <c r="BD11" i="12"/>
  <c r="BD25" i="12" s="1"/>
  <c r="AX11" i="12"/>
  <c r="BG11" i="12"/>
  <c r="BB11" i="12"/>
  <c r="BB21" i="12" s="1"/>
  <c r="AV11" i="12"/>
  <c r="AV18" i="12" s="1"/>
  <c r="CS11" i="11"/>
  <c r="CS60" i="11" s="1"/>
  <c r="DT62" i="11"/>
  <c r="A14" i="11"/>
  <c r="DE35" i="11"/>
  <c r="CY20" i="11"/>
  <c r="DT51" i="11"/>
  <c r="DT47" i="11"/>
  <c r="DT43" i="11"/>
  <c r="DT35" i="11"/>
  <c r="DT31" i="11"/>
  <c r="DT27" i="11"/>
  <c r="CW11" i="11"/>
  <c r="CW20" i="11" s="1"/>
  <c r="DT19" i="11"/>
  <c r="DT59" i="11"/>
  <c r="DP47" i="11"/>
  <c r="BQ31" i="11"/>
  <c r="DN11" i="11"/>
  <c r="DN57" i="11" s="1"/>
  <c r="CY43" i="11"/>
  <c r="CY39" i="11"/>
  <c r="CS15" i="11"/>
  <c r="DT55" i="11"/>
  <c r="DT15" i="11"/>
  <c r="DP35" i="11"/>
  <c r="DP15" i="11"/>
  <c r="DV11" i="11"/>
  <c r="DV53" i="11" s="1"/>
  <c r="FG11" i="11"/>
  <c r="FG16" i="11" s="1"/>
  <c r="BQ55" i="11"/>
  <c r="BQ25" i="11"/>
  <c r="CS12" i="11"/>
  <c r="BQ49" i="11"/>
  <c r="BQ36" i="11"/>
  <c r="CS31" i="11"/>
  <c r="CY31" i="11"/>
  <c r="CU55" i="11"/>
  <c r="CU39" i="11"/>
  <c r="CU27" i="11"/>
  <c r="CS50" i="11"/>
  <c r="DT57" i="11"/>
  <c r="BQ53" i="11"/>
  <c r="BQ45" i="11"/>
  <c r="BQ35" i="11"/>
  <c r="BQ19" i="11"/>
  <c r="BQ13" i="11"/>
  <c r="DE16" i="11"/>
  <c r="CZ11" i="11"/>
  <c r="CZ15" i="11" s="1"/>
  <c r="FG35" i="11"/>
  <c r="CW61" i="11"/>
  <c r="CW31" i="11"/>
  <c r="CU33" i="11"/>
  <c r="CU25" i="11"/>
  <c r="CU13" i="11"/>
  <c r="DV18" i="11"/>
  <c r="BQ51" i="11"/>
  <c r="BQ43" i="11"/>
  <c r="BQ37" i="11"/>
  <c r="BQ27" i="11"/>
  <c r="BQ21" i="11"/>
  <c r="BQ16" i="11"/>
  <c r="DQ17" i="11"/>
  <c r="DE38" i="11"/>
  <c r="FG39" i="11"/>
  <c r="FG45" i="11"/>
  <c r="DQ24" i="11"/>
  <c r="CY46" i="11"/>
  <c r="CY34" i="11"/>
  <c r="CW57" i="11"/>
  <c r="CW38" i="11"/>
  <c r="CU42" i="11"/>
  <c r="CU30" i="11"/>
  <c r="CU18" i="11"/>
  <c r="DV62" i="11"/>
  <c r="DV46" i="11"/>
  <c r="DV14" i="11"/>
  <c r="DT18" i="11"/>
  <c r="BQ47" i="11"/>
  <c r="BQ39" i="11"/>
  <c r="BQ33" i="11"/>
  <c r="BQ23" i="11"/>
  <c r="BQ17" i="11"/>
  <c r="BQ12" i="11"/>
  <c r="DE15" i="11"/>
  <c r="FG28" i="11"/>
  <c r="DQ55" i="11"/>
  <c r="EG11" i="11"/>
  <c r="EB11" i="11"/>
  <c r="EB31" i="11" s="1"/>
  <c r="BT11" i="11"/>
  <c r="BT60" i="11" s="1"/>
  <c r="DP56" i="11"/>
  <c r="DP44" i="11"/>
  <c r="DP18" i="11"/>
  <c r="BQ54" i="11"/>
  <c r="BQ62" i="11"/>
  <c r="BQ58" i="11"/>
  <c r="BQ46" i="11"/>
  <c r="BQ38" i="11"/>
  <c r="BQ34" i="11"/>
  <c r="BQ30" i="11"/>
  <c r="BQ22" i="11"/>
  <c r="BQ18" i="11"/>
  <c r="CY50" i="11"/>
  <c r="CY52" i="11"/>
  <c r="DE60" i="11"/>
  <c r="DQ61" i="11"/>
  <c r="CO11" i="11"/>
  <c r="CO46" i="11" s="1"/>
  <c r="CA53" i="11"/>
  <c r="CA49" i="11"/>
  <c r="CA15" i="11"/>
  <c r="CA23" i="11"/>
  <c r="CA43" i="11"/>
  <c r="CA61" i="11"/>
  <c r="CA14" i="11"/>
  <c r="CA26" i="11"/>
  <c r="CA45" i="11"/>
  <c r="CA54" i="11"/>
  <c r="CA50" i="11"/>
  <c r="CA13" i="11"/>
  <c r="CA60" i="11"/>
  <c r="CA33" i="11"/>
  <c r="CA12" i="11"/>
  <c r="BY53" i="11"/>
  <c r="BY48" i="11"/>
  <c r="BY41" i="11"/>
  <c r="BY39" i="11"/>
  <c r="BY14" i="11"/>
  <c r="BY18" i="11"/>
  <c r="BY26" i="11"/>
  <c r="BY24" i="11"/>
  <c r="BY21" i="11"/>
  <c r="BY30" i="11"/>
  <c r="BY57" i="11"/>
  <c r="BY44" i="11"/>
  <c r="BY37" i="11"/>
  <c r="BY17" i="11"/>
  <c r="BY59" i="11"/>
  <c r="BY60" i="11"/>
  <c r="BY51" i="11"/>
  <c r="BY49" i="11"/>
  <c r="BY47" i="11"/>
  <c r="BY33" i="11"/>
  <c r="BY32" i="11"/>
  <c r="BY28" i="11"/>
  <c r="BY22" i="11"/>
  <c r="BY20" i="11"/>
  <c r="BY36" i="11"/>
  <c r="BY35" i="11"/>
  <c r="BY23" i="11"/>
  <c r="BY19" i="11"/>
  <c r="DU21" i="11"/>
  <c r="DO25" i="11"/>
  <c r="DK27" i="11"/>
  <c r="CQ45" i="11"/>
  <c r="CQ46" i="11"/>
  <c r="CA41" i="11"/>
  <c r="BP34" i="11"/>
  <c r="CE34" i="11"/>
  <c r="BU30" i="11"/>
  <c r="BJ27" i="11"/>
  <c r="BP20" i="11"/>
  <c r="DO59" i="11"/>
  <c r="ET11" i="11"/>
  <c r="ET53" i="11" s="1"/>
  <c r="EF11" i="11"/>
  <c r="EF57" i="11" s="1"/>
  <c r="BU53" i="11"/>
  <c r="BY34" i="11"/>
  <c r="CF11" i="11"/>
  <c r="CF59" i="11" s="1"/>
  <c r="BR11" i="11"/>
  <c r="BR30" i="11" s="1"/>
  <c r="DU19" i="11"/>
  <c r="EB55" i="11"/>
  <c r="DQ47" i="11"/>
  <c r="ER11" i="11"/>
  <c r="ER53" i="11" s="1"/>
  <c r="EN55" i="11"/>
  <c r="DQ40" i="11"/>
  <c r="ED11" i="11"/>
  <c r="ED55" i="11" s="1"/>
  <c r="BY52" i="11"/>
  <c r="CE46" i="11"/>
  <c r="CC34" i="11"/>
  <c r="BY27" i="11"/>
  <c r="ES62" i="11"/>
  <c r="FI11" i="11"/>
  <c r="FI62" i="11" s="1"/>
  <c r="EP62" i="11"/>
  <c r="DQ62" i="11"/>
  <c r="DO62" i="11"/>
  <c r="FG61" i="11"/>
  <c r="FG58" i="11"/>
  <c r="DQ53" i="11"/>
  <c r="ES53" i="11"/>
  <c r="EZ11" i="11"/>
  <c r="EZ53" i="11" s="1"/>
  <c r="EB53" i="11"/>
  <c r="EP60" i="11"/>
  <c r="EP61" i="11"/>
  <c r="EP58" i="11"/>
  <c r="EP51" i="11"/>
  <c r="EP50" i="11"/>
  <c r="EP49" i="11"/>
  <c r="EP43" i="11"/>
  <c r="EP52" i="11"/>
  <c r="EP48" i="11"/>
  <c r="EP17" i="11"/>
  <c r="DK35" i="11"/>
  <c r="EH11" i="11"/>
  <c r="EH62" i="11" s="1"/>
  <c r="DO35" i="11"/>
  <c r="DQ35" i="11"/>
  <c r="CH11" i="11"/>
  <c r="CH55" i="11" s="1"/>
  <c r="CE36" i="11"/>
  <c r="BU36" i="11"/>
  <c r="CW53" i="11"/>
  <c r="CW62" i="11"/>
  <c r="CW45" i="11"/>
  <c r="CW37" i="11"/>
  <c r="CW33" i="11"/>
  <c r="CW21" i="11"/>
  <c r="CW17" i="11"/>
  <c r="CW13" i="11"/>
  <c r="DV52" i="11"/>
  <c r="DV48" i="11"/>
  <c r="DV40" i="11"/>
  <c r="DV32" i="11"/>
  <c r="DV24" i="11"/>
  <c r="DV20" i="11"/>
  <c r="DV16" i="11"/>
  <c r="CR52" i="11"/>
  <c r="CR53" i="11"/>
  <c r="FE56" i="11"/>
  <c r="FE61" i="11"/>
  <c r="FE59" i="11"/>
  <c r="FE55" i="11"/>
  <c r="FE60" i="11"/>
  <c r="FD11" i="11"/>
  <c r="FD62" i="11" s="1"/>
  <c r="ES57" i="11"/>
  <c r="EP57" i="11"/>
  <c r="DQ57" i="11"/>
  <c r="FE57" i="11"/>
  <c r="EN57" i="11"/>
  <c r="ES52" i="11"/>
  <c r="ES59" i="11"/>
  <c r="ES61" i="11"/>
  <c r="ES45" i="11"/>
  <c r="ES43" i="11"/>
  <c r="ER12" i="11"/>
  <c r="BU54" i="11"/>
  <c r="CC54" i="11"/>
  <c r="BO60" i="11"/>
  <c r="BO24" i="11"/>
  <c r="BO28" i="11"/>
  <c r="BO33" i="11"/>
  <c r="BO23" i="11"/>
  <c r="BO27" i="11"/>
  <c r="BO34" i="11"/>
  <c r="BO31" i="11"/>
  <c r="BO38" i="11"/>
  <c r="BO58" i="11"/>
  <c r="BO25" i="11"/>
  <c r="BO43" i="11"/>
  <c r="BO40" i="11"/>
  <c r="BO21" i="11"/>
  <c r="BO45" i="11"/>
  <c r="BO41" i="11"/>
  <c r="CR56" i="11"/>
  <c r="CR60" i="11"/>
  <c r="CR61" i="11"/>
  <c r="EO11" i="11"/>
  <c r="EO53" i="11" s="1"/>
  <c r="DQ42" i="11"/>
  <c r="DK42" i="11"/>
  <c r="EN42" i="11"/>
  <c r="DK15" i="11"/>
  <c r="DO55" i="11"/>
  <c r="EP55" i="11"/>
  <c r="EY11" i="11"/>
  <c r="EY57" i="11" s="1"/>
  <c r="EX11" i="11"/>
  <c r="EX55" i="11" s="1"/>
  <c r="EB38" i="11"/>
  <c r="EG38" i="11"/>
  <c r="EK11" i="11"/>
  <c r="EK62" i="11" s="1"/>
  <c r="DQ38" i="11"/>
  <c r="DK38" i="11"/>
  <c r="EI11" i="11"/>
  <c r="EI56" i="11" s="1"/>
  <c r="DQ36" i="11"/>
  <c r="EC11" i="11"/>
  <c r="EC62" i="11" s="1"/>
  <c r="DQ30" i="11"/>
  <c r="DQ39" i="11"/>
  <c r="DQ26" i="11"/>
  <c r="DQ33" i="11"/>
  <c r="BO59" i="11"/>
  <c r="CR59" i="11"/>
  <c r="CQ59" i="11"/>
  <c r="BU49" i="11"/>
  <c r="CC49" i="11"/>
  <c r="EP56" i="11"/>
  <c r="BO61" i="11"/>
  <c r="BO19" i="11"/>
  <c r="FC11" i="11"/>
  <c r="FC55" i="11" s="1"/>
  <c r="DQ56" i="11"/>
  <c r="ES54" i="11"/>
  <c r="ES50" i="11"/>
  <c r="DQ50" i="11"/>
  <c r="EA11" i="11"/>
  <c r="EA57" i="11" s="1"/>
  <c r="DQ28" i="11"/>
  <c r="ES24" i="11"/>
  <c r="FE24" i="11"/>
  <c r="DO27" i="11"/>
  <c r="DO39" i="11"/>
  <c r="BU42" i="11"/>
  <c r="CC42" i="11"/>
  <c r="CN11" i="11"/>
  <c r="CN59" i="11" s="1"/>
  <c r="CA42" i="11"/>
  <c r="CE42" i="11"/>
  <c r="CG11" i="11"/>
  <c r="CG50" i="11" s="1"/>
  <c r="CB35" i="11"/>
  <c r="BO35" i="11"/>
  <c r="CR35" i="11"/>
  <c r="CC31" i="11"/>
  <c r="CC47" i="11"/>
  <c r="CC52" i="11"/>
  <c r="CB58" i="11"/>
  <c r="CB56" i="11"/>
  <c r="CB34" i="11"/>
  <c r="BR33" i="11"/>
  <c r="BR23" i="11"/>
  <c r="BR29" i="11"/>
  <c r="BR57" i="11"/>
  <c r="BO29" i="11"/>
  <c r="FF11" i="11"/>
  <c r="EB59" i="11"/>
  <c r="EN59" i="11"/>
  <c r="ES58" i="11"/>
  <c r="EV11" i="11"/>
  <c r="EV57" i="11" s="1"/>
  <c r="DQ49" i="11"/>
  <c r="EU11" i="11"/>
  <c r="EU53" i="11" s="1"/>
  <c r="ES48" i="11"/>
  <c r="ES46" i="11"/>
  <c r="DQ46" i="11"/>
  <c r="EG37" i="11"/>
  <c r="CB62" i="11"/>
  <c r="CR62" i="11"/>
  <c r="DH11" i="11"/>
  <c r="DH54" i="11" s="1"/>
  <c r="CA62" i="11"/>
  <c r="CE62" i="11"/>
  <c r="BJ62" i="11"/>
  <c r="BP62" i="11"/>
  <c r="BY62" i="11"/>
  <c r="CC62" i="11"/>
  <c r="CR55" i="11"/>
  <c r="DA11" i="11"/>
  <c r="DA62" i="11" s="1"/>
  <c r="CA44" i="11"/>
  <c r="CP11" i="11"/>
  <c r="CP55" i="11" s="1"/>
  <c r="CE44" i="11"/>
  <c r="CA37" i="11"/>
  <c r="CI11" i="11"/>
  <c r="CI59" i="11" s="1"/>
  <c r="CE37" i="11"/>
  <c r="CA34" i="11"/>
  <c r="CA30" i="11"/>
  <c r="CA38" i="11"/>
  <c r="CA31" i="11"/>
  <c r="BS11" i="11"/>
  <c r="BS43" i="11" s="1"/>
  <c r="EO56" i="11"/>
  <c r="FA11" i="11"/>
  <c r="FA59" i="11" s="1"/>
  <c r="EW11" i="11"/>
  <c r="EW57" i="11" s="1"/>
  <c r="BO57" i="11"/>
  <c r="BO42" i="11"/>
  <c r="DQ43" i="11"/>
  <c r="DQ41" i="11"/>
  <c r="DK25" i="11"/>
  <c r="BU50" i="11"/>
  <c r="CC46" i="11"/>
  <c r="BU46" i="11"/>
  <c r="CA40" i="11"/>
  <c r="CE39" i="11"/>
  <c r="CE38" i="11"/>
  <c r="BP30" i="11"/>
  <c r="BJ30" i="11"/>
  <c r="BP26" i="11"/>
  <c r="BJ26" i="11"/>
  <c r="BJ20" i="11"/>
  <c r="BJ31" i="11"/>
  <c r="EG47" i="11"/>
  <c r="EC25" i="11"/>
  <c r="DX11" i="11"/>
  <c r="DX59" i="11" s="1"/>
  <c r="CF57" i="11"/>
  <c r="CA46" i="11"/>
  <c r="CA39" i="11"/>
  <c r="CC38" i="11"/>
  <c r="BU38" i="11"/>
  <c r="CJ11" i="11"/>
  <c r="CB30" i="11"/>
  <c r="BO30" i="11"/>
  <c r="BT26" i="11"/>
  <c r="BO26" i="11"/>
  <c r="BR24" i="11"/>
  <c r="BP22" i="11"/>
  <c r="BL20" i="11"/>
  <c r="BL27" i="11"/>
  <c r="BL30" i="11"/>
  <c r="BL55" i="11"/>
  <c r="BL33" i="11"/>
  <c r="BL29" i="11"/>
  <c r="BL24" i="11"/>
  <c r="BL54" i="11"/>
  <c r="BL52" i="11"/>
  <c r="BL51" i="11"/>
  <c r="BL50" i="11"/>
  <c r="BL13" i="11"/>
  <c r="BL22" i="11"/>
  <c r="BL31" i="11"/>
  <c r="BL34" i="11"/>
  <c r="BL62" i="11"/>
  <c r="BL60" i="11"/>
  <c r="BL32" i="11"/>
  <c r="BL53" i="11"/>
  <c r="BL48" i="11"/>
  <c r="BL45" i="11"/>
  <c r="BL43" i="11"/>
  <c r="BL41" i="11"/>
  <c r="BL39" i="11"/>
  <c r="BL37" i="11"/>
  <c r="BL17" i="11"/>
  <c r="BL23" i="11"/>
  <c r="BL26" i="11"/>
  <c r="BL59" i="11"/>
  <c r="BL58" i="11"/>
  <c r="BL61" i="11"/>
  <c r="BL57" i="11"/>
  <c r="BL21" i="11"/>
  <c r="BL18" i="11"/>
  <c r="BL16" i="11"/>
  <c r="BL15" i="11"/>
  <c r="BL56" i="11"/>
  <c r="BL35" i="11"/>
  <c r="BL28" i="11"/>
  <c r="BL25" i="11"/>
  <c r="BL49" i="11"/>
  <c r="BL47" i="11"/>
  <c r="BL46" i="11"/>
  <c r="BL44" i="11"/>
  <c r="BL42" i="11"/>
  <c r="BL40" i="11"/>
  <c r="BL38" i="11"/>
  <c r="BL36" i="11"/>
  <c r="BL19" i="11"/>
  <c r="BL14" i="11"/>
  <c r="BL12" i="11"/>
  <c r="DK34" i="11"/>
  <c r="DK29" i="11"/>
  <c r="BK27" i="11"/>
  <c r="BK32" i="11"/>
  <c r="BK33" i="11"/>
  <c r="BK42" i="11"/>
  <c r="BK59" i="11"/>
  <c r="BK40" i="11"/>
  <c r="BK36" i="11"/>
  <c r="BK52" i="11"/>
  <c r="BK48" i="11"/>
  <c r="BK12" i="11"/>
  <c r="BK16" i="11"/>
  <c r="BK24" i="11"/>
  <c r="BK25" i="11"/>
  <c r="BK29" i="11"/>
  <c r="BK30" i="11"/>
  <c r="BK31" i="11"/>
  <c r="BK38" i="11"/>
  <c r="BK39" i="11"/>
  <c r="BK53" i="11"/>
  <c r="BK49" i="11"/>
  <c r="BK15" i="11"/>
  <c r="BK19" i="11"/>
  <c r="BK22" i="11"/>
  <c r="BK23" i="11"/>
  <c r="BK34" i="11"/>
  <c r="BK46" i="11"/>
  <c r="BK55" i="11"/>
  <c r="BK56" i="11"/>
  <c r="BK57" i="11"/>
  <c r="BK61" i="11"/>
  <c r="BK62" i="11"/>
  <c r="BK45" i="11"/>
  <c r="BK44" i="11"/>
  <c r="BK43" i="11"/>
  <c r="BK37" i="11"/>
  <c r="BK54" i="11"/>
  <c r="BK50" i="11"/>
  <c r="BK14" i="11"/>
  <c r="BK18" i="11"/>
  <c r="BK21" i="11"/>
  <c r="BK26" i="11"/>
  <c r="BK28" i="11"/>
  <c r="BK35" i="11"/>
  <c r="BK58" i="11"/>
  <c r="BK60" i="11"/>
  <c r="BK41" i="11"/>
  <c r="BK20" i="11"/>
  <c r="BK51" i="11"/>
  <c r="BK47" i="11"/>
  <c r="BK13" i="11"/>
  <c r="BK17" i="11"/>
  <c r="AX19" i="12"/>
  <c r="AX23" i="12"/>
  <c r="AX18" i="12"/>
  <c r="AX22" i="12"/>
  <c r="AX26" i="12"/>
  <c r="AX17" i="12"/>
  <c r="AX21" i="12"/>
  <c r="AX25" i="12"/>
  <c r="AX20" i="12"/>
  <c r="AX24" i="12"/>
  <c r="BD13" i="12"/>
  <c r="BD21" i="12"/>
  <c r="BD12" i="12"/>
  <c r="BD16" i="12"/>
  <c r="BD28" i="12"/>
  <c r="BD15" i="12"/>
  <c r="BD19" i="12"/>
  <c r="BD14" i="12"/>
  <c r="BD18" i="12"/>
  <c r="BD26" i="12"/>
  <c r="BH19" i="12"/>
  <c r="BH27" i="12"/>
  <c r="BH14" i="12"/>
  <c r="BH26" i="12"/>
  <c r="BH13" i="12"/>
  <c r="BH17" i="12"/>
  <c r="BH12" i="12"/>
  <c r="BH16" i="12"/>
  <c r="BH24" i="12"/>
  <c r="BG14" i="12"/>
  <c r="BG22" i="12"/>
  <c r="BG26" i="12"/>
  <c r="BG21" i="12"/>
  <c r="BG25" i="12"/>
  <c r="BG12" i="12"/>
  <c r="BG24" i="12"/>
  <c r="BG28" i="12"/>
  <c r="BG19" i="12"/>
  <c r="BG27" i="12"/>
  <c r="AV14" i="12"/>
  <c r="AV22" i="12"/>
  <c r="AV13" i="12"/>
  <c r="AV21" i="12"/>
  <c r="AV25" i="12"/>
  <c r="AV20" i="12"/>
  <c r="AV24" i="12"/>
  <c r="AV28" i="12"/>
  <c r="AV23" i="12"/>
  <c r="AV27" i="12"/>
  <c r="BB13" i="12"/>
  <c r="BB25" i="12"/>
  <c r="BB12" i="12"/>
  <c r="BB16" i="12"/>
  <c r="BB28" i="12"/>
  <c r="BB15" i="12"/>
  <c r="BB23" i="12"/>
  <c r="BB14" i="12"/>
  <c r="BB18" i="12"/>
  <c r="BB22" i="12"/>
  <c r="EG33" i="11"/>
  <c r="EZ59" i="11"/>
  <c r="FI59" i="11"/>
  <c r="EG57" i="11"/>
  <c r="EG53" i="11"/>
  <c r="EG59" i="11"/>
  <c r="CS13" i="11"/>
  <c r="CS44" i="11"/>
  <c r="CS25" i="11"/>
  <c r="EG45" i="11"/>
  <c r="EG40" i="11"/>
  <c r="EG42" i="11"/>
  <c r="EG49" i="11"/>
  <c r="EG46" i="11"/>
  <c r="EG34" i="11"/>
  <c r="CF35" i="11"/>
  <c r="EG54" i="11"/>
  <c r="ET15" i="11"/>
  <c r="CZ41" i="11"/>
  <c r="CZ61" i="11"/>
  <c r="CZ46" i="11"/>
  <c r="EC43" i="11"/>
  <c r="EF59" i="11"/>
  <c r="BR32" i="11"/>
  <c r="EK38" i="11"/>
  <c r="A15" i="11"/>
  <c r="C14" i="11"/>
  <c r="ER33" i="11"/>
  <c r="ER16" i="11"/>
  <c r="ER49" i="11"/>
  <c r="ER18" i="11"/>
  <c r="ER35" i="11"/>
  <c r="DV43" i="11"/>
  <c r="DN13" i="11"/>
  <c r="DN17" i="11"/>
  <c r="DN21" i="11"/>
  <c r="DN25" i="11"/>
  <c r="DN29" i="11"/>
  <c r="DN33" i="11"/>
  <c r="DN37" i="11"/>
  <c r="DN41" i="11"/>
  <c r="DN45" i="11"/>
  <c r="DN49" i="11"/>
  <c r="DN54" i="11"/>
  <c r="DN44" i="11"/>
  <c r="DN15" i="11"/>
  <c r="DN27" i="11"/>
  <c r="DN39" i="11"/>
  <c r="DN51" i="11"/>
  <c r="DN12" i="11"/>
  <c r="DN16" i="11"/>
  <c r="DN20" i="11"/>
  <c r="DN24" i="11"/>
  <c r="DN28" i="11"/>
  <c r="DN32" i="11"/>
  <c r="DN36" i="11"/>
  <c r="DN40" i="11"/>
  <c r="DN48" i="11"/>
  <c r="DN52" i="11"/>
  <c r="DN58" i="11"/>
  <c r="DN62" i="11"/>
  <c r="DN23" i="11"/>
  <c r="DN35" i="11"/>
  <c r="DN47" i="11"/>
  <c r="DN56" i="11"/>
  <c r="DN14" i="11"/>
  <c r="DN18" i="11"/>
  <c r="DN22" i="11"/>
  <c r="DN26" i="11"/>
  <c r="DN30" i="11"/>
  <c r="DN34" i="11"/>
  <c r="DN38" i="11"/>
  <c r="DN42" i="11"/>
  <c r="DN46" i="11"/>
  <c r="DN50" i="11"/>
  <c r="DN60" i="11"/>
  <c r="DN19" i="11"/>
  <c r="DN31" i="11"/>
  <c r="DN43" i="11"/>
  <c r="DN61" i="11"/>
  <c r="DV51" i="11"/>
  <c r="DV23" i="11"/>
  <c r="FG41" i="11"/>
  <c r="FG54" i="11"/>
  <c r="FG34" i="11"/>
  <c r="FG30" i="11"/>
  <c r="FG26" i="11"/>
  <c r="FG13" i="11"/>
  <c r="CW54" i="11"/>
  <c r="CW30" i="11"/>
  <c r="CW60" i="11"/>
  <c r="CW24" i="11"/>
  <c r="CW40" i="11"/>
  <c r="CW14" i="11"/>
  <c r="CW48" i="11"/>
  <c r="CW19" i="11"/>
  <c r="DV35" i="11"/>
  <c r="DN55" i="11"/>
  <c r="CW35" i="11"/>
  <c r="BR31" i="11"/>
  <c r="BR35" i="11"/>
  <c r="BR60" i="11"/>
  <c r="BR22" i="11"/>
  <c r="BT33" i="11"/>
  <c r="EC30" i="11"/>
  <c r="ET55" i="11"/>
  <c r="ER28" i="11"/>
  <c r="ER36" i="11"/>
  <c r="ER44" i="11"/>
  <c r="ER51" i="11"/>
  <c r="ER57" i="11"/>
  <c r="ET35" i="11"/>
  <c r="EG58" i="11"/>
  <c r="EG43" i="11"/>
  <c r="EB62" i="11"/>
  <c r="FG55" i="11"/>
  <c r="FG46" i="11"/>
  <c r="FG14" i="11"/>
  <c r="DV15" i="11"/>
  <c r="DN59" i="11"/>
  <c r="CW55" i="11"/>
  <c r="DV12" i="11"/>
  <c r="DV22" i="11"/>
  <c r="DV29" i="11"/>
  <c r="DV37" i="11"/>
  <c r="DV19" i="11"/>
  <c r="DV47" i="11"/>
  <c r="DV13" i="11"/>
  <c r="DV21" i="11"/>
  <c r="DV41" i="11"/>
  <c r="DV49" i="11"/>
  <c r="DV58" i="11"/>
  <c r="DV33" i="11"/>
  <c r="DV55" i="11"/>
  <c r="DV17" i="11"/>
  <c r="DV38" i="11"/>
  <c r="DV45" i="11"/>
  <c r="DV54" i="11"/>
  <c r="DV61" i="11"/>
  <c r="DV25" i="11"/>
  <c r="DV39" i="11"/>
  <c r="DV59" i="11"/>
  <c r="FG23" i="11"/>
  <c r="DV31" i="11"/>
  <c r="FG59" i="11"/>
  <c r="EO42" i="11"/>
  <c r="EC46" i="11"/>
  <c r="CO52" i="11"/>
  <c r="CF61" i="11"/>
  <c r="CI46" i="11"/>
  <c r="DH62" i="11"/>
  <c r="CF62" i="11"/>
  <c r="CO59" i="11"/>
  <c r="CO54" i="11"/>
  <c r="CO62" i="11"/>
  <c r="BT30" i="11"/>
  <c r="BT21" i="11"/>
  <c r="BT62" i="11"/>
  <c r="BT27" i="11"/>
  <c r="BT22" i="11"/>
  <c r="EF38" i="11"/>
  <c r="CZ51" i="11"/>
  <c r="CZ53" i="11"/>
  <c r="BT32" i="11"/>
  <c r="CZ52" i="11"/>
  <c r="CZ47" i="11"/>
  <c r="CZ44" i="11"/>
  <c r="CZ40" i="11"/>
  <c r="CZ37" i="11"/>
  <c r="CZ36" i="11"/>
  <c r="CZ19" i="11"/>
  <c r="CZ23" i="11"/>
  <c r="CZ35" i="11"/>
  <c r="CZ57" i="11"/>
  <c r="CZ17" i="11"/>
  <c r="CZ34" i="11"/>
  <c r="CZ45" i="11"/>
  <c r="CZ14" i="11"/>
  <c r="CZ18" i="11"/>
  <c r="CZ22" i="11"/>
  <c r="CZ26" i="11"/>
  <c r="CZ30" i="11"/>
  <c r="CZ33" i="11"/>
  <c r="CZ56" i="11"/>
  <c r="CZ60" i="11"/>
  <c r="CZ42" i="11"/>
  <c r="CZ25" i="11"/>
  <c r="CZ55" i="11"/>
  <c r="CZ48" i="11"/>
  <c r="CZ12" i="11"/>
  <c r="CZ24" i="11"/>
  <c r="CZ28" i="11"/>
  <c r="CZ32" i="11"/>
  <c r="CZ58" i="11"/>
  <c r="CZ62" i="11"/>
  <c r="CZ13" i="11"/>
  <c r="CZ21" i="11"/>
  <c r="CZ29" i="11"/>
  <c r="CZ59" i="11"/>
  <c r="CZ54" i="11"/>
  <c r="EA40" i="11"/>
  <c r="BT28" i="11"/>
  <c r="BT55" i="11"/>
  <c r="BT34" i="11"/>
  <c r="BT23" i="11"/>
  <c r="BT58" i="11"/>
  <c r="BT35" i="11"/>
  <c r="EF42" i="11"/>
  <c r="CZ49" i="11"/>
  <c r="BT59" i="11"/>
  <c r="BT29" i="11"/>
  <c r="EG44" i="11"/>
  <c r="EB46" i="11"/>
  <c r="EB52" i="11"/>
  <c r="CZ31" i="11"/>
  <c r="CZ20" i="11"/>
  <c r="BT25" i="11"/>
  <c r="EA25" i="11"/>
  <c r="EF34" i="11"/>
  <c r="BT24" i="11"/>
  <c r="BT12" i="11"/>
  <c r="EI24" i="11"/>
  <c r="EF56" i="11"/>
  <c r="CZ50" i="11"/>
  <c r="CZ43" i="11"/>
  <c r="CZ39" i="11"/>
  <c r="EF53" i="11"/>
  <c r="BT61" i="11"/>
  <c r="CZ38" i="11"/>
  <c r="CZ27" i="11"/>
  <c r="CZ16" i="11"/>
  <c r="CN57" i="11"/>
  <c r="CN62" i="11"/>
  <c r="CN61" i="11"/>
  <c r="FD59" i="11"/>
  <c r="DX34" i="11"/>
  <c r="CN35" i="11"/>
  <c r="EZ56" i="11"/>
  <c r="EA56" i="11"/>
  <c r="DX27" i="11"/>
  <c r="EF35" i="11"/>
  <c r="EB58" i="11"/>
  <c r="EB49" i="11"/>
  <c r="EG36" i="11"/>
  <c r="EB34" i="11"/>
  <c r="EG41" i="11"/>
  <c r="EG32" i="11"/>
  <c r="EG19" i="11"/>
  <c r="EG31" i="11"/>
  <c r="EG29" i="11"/>
  <c r="EG27" i="11"/>
  <c r="EG25" i="11"/>
  <c r="EG18" i="11"/>
  <c r="EG14" i="11"/>
  <c r="EG12" i="11"/>
  <c r="EG61" i="11"/>
  <c r="EG20" i="11"/>
  <c r="EG17" i="11"/>
  <c r="EG23" i="11"/>
  <c r="EG22" i="11"/>
  <c r="EG21" i="11"/>
  <c r="EG30" i="11"/>
  <c r="EG28" i="11"/>
  <c r="EG26" i="11"/>
  <c r="EG16" i="11"/>
  <c r="EG13" i="11"/>
  <c r="EG48" i="11"/>
  <c r="EG24" i="11"/>
  <c r="EG15" i="11"/>
  <c r="EB48" i="11"/>
  <c r="EB47" i="11"/>
  <c r="EB45" i="11"/>
  <c r="EB43" i="11"/>
  <c r="EB14" i="11"/>
  <c r="EB18" i="11"/>
  <c r="EB26" i="11"/>
  <c r="EB25" i="11"/>
  <c r="EB20" i="11"/>
  <c r="EB30" i="11"/>
  <c r="EB13" i="11"/>
  <c r="EB17" i="11"/>
  <c r="EB27" i="11"/>
  <c r="EB23" i="11"/>
  <c r="EB19" i="11"/>
  <c r="EB56" i="11"/>
  <c r="EB61" i="11"/>
  <c r="EB36" i="11"/>
  <c r="EB33" i="11"/>
  <c r="EB12" i="11"/>
  <c r="EB16" i="11"/>
  <c r="EB28" i="11"/>
  <c r="EB22" i="11"/>
  <c r="EB54" i="11"/>
  <c r="EB51" i="11"/>
  <c r="EB50" i="11"/>
  <c r="EB44" i="11"/>
  <c r="EB41" i="11"/>
  <c r="EB37" i="11"/>
  <c r="EB32" i="11"/>
  <c r="EB15" i="11"/>
  <c r="EB24" i="11"/>
  <c r="EB21" i="11"/>
  <c r="ED35" i="11"/>
  <c r="EG51" i="11"/>
  <c r="EG52" i="11"/>
  <c r="EG39" i="11"/>
  <c r="CO49" i="11"/>
  <c r="CO13" i="11"/>
  <c r="CO17" i="11"/>
  <c r="CO21" i="11"/>
  <c r="CO25" i="11"/>
  <c r="CO29" i="11"/>
  <c r="CO33" i="11"/>
  <c r="CO42" i="11"/>
  <c r="CO38" i="11"/>
  <c r="CO36" i="11"/>
  <c r="CO12" i="11"/>
  <c r="CO16" i="11"/>
  <c r="CO24" i="11"/>
  <c r="CO28" i="11"/>
  <c r="CO32" i="11"/>
  <c r="CO39" i="11"/>
  <c r="CO50" i="11"/>
  <c r="CO45" i="11"/>
  <c r="CO44" i="11"/>
  <c r="CO43" i="11"/>
  <c r="CO20" i="11"/>
  <c r="CO58" i="11"/>
  <c r="CO60" i="11"/>
  <c r="CO56" i="11"/>
  <c r="CO55" i="11"/>
  <c r="CO51" i="11"/>
  <c r="CO47" i="11"/>
  <c r="CO15" i="11"/>
  <c r="CO19" i="11"/>
  <c r="CO23" i="11"/>
  <c r="CO27" i="11"/>
  <c r="CO31" i="11"/>
  <c r="CO40" i="11"/>
  <c r="CO37" i="11"/>
  <c r="CO35" i="11"/>
  <c r="CO61" i="11"/>
  <c r="CO57" i="11"/>
  <c r="CO53" i="11"/>
  <c r="CO48" i="11"/>
  <c r="CO14" i="11"/>
  <c r="CO18" i="11"/>
  <c r="CO22" i="11"/>
  <c r="CO26" i="11"/>
  <c r="CO30" i="11"/>
  <c r="CO34" i="11"/>
  <c r="CO41" i="11"/>
  <c r="BT54" i="11"/>
  <c r="BT50" i="11"/>
  <c r="BT44" i="11"/>
  <c r="BT41" i="11"/>
  <c r="BT15" i="11"/>
  <c r="BT37" i="11"/>
  <c r="BT13" i="11"/>
  <c r="BT20" i="11"/>
  <c r="BT51" i="11"/>
  <c r="BT48" i="11"/>
  <c r="BT46" i="11"/>
  <c r="BT43" i="11"/>
  <c r="BT40" i="11"/>
  <c r="BT14" i="11"/>
  <c r="BT31" i="11"/>
  <c r="BT53" i="11"/>
  <c r="BT52" i="11"/>
  <c r="BT42" i="11"/>
  <c r="BT39" i="11"/>
  <c r="BT36" i="11"/>
  <c r="BT19" i="11"/>
  <c r="BT49" i="11"/>
  <c r="BT47" i="11"/>
  <c r="BT45" i="11"/>
  <c r="BT38" i="11"/>
  <c r="BT18" i="11"/>
  <c r="BT17" i="11"/>
  <c r="BT16" i="11"/>
  <c r="BS19" i="11"/>
  <c r="ED34" i="11"/>
  <c r="EK46" i="11"/>
  <c r="EK50" i="11"/>
  <c r="EO50" i="11"/>
  <c r="ED53" i="11"/>
  <c r="ED62" i="11"/>
  <c r="BT57" i="11"/>
  <c r="ED31" i="11"/>
  <c r="EI44" i="11"/>
  <c r="ED39" i="11"/>
  <c r="EK54" i="11"/>
  <c r="EO49" i="11"/>
  <c r="EA38" i="11"/>
  <c r="ED15" i="11"/>
  <c r="FD42" i="11"/>
  <c r="EF62" i="11"/>
  <c r="ER52" i="11"/>
  <c r="ER42" i="11"/>
  <c r="ER40" i="11"/>
  <c r="ER39" i="11"/>
  <c r="ER34" i="11"/>
  <c r="ER22" i="11"/>
  <c r="ER20" i="11"/>
  <c r="ER48" i="11"/>
  <c r="ER17" i="11"/>
  <c r="ER26" i="11"/>
  <c r="ER24" i="11"/>
  <c r="ER15" i="11"/>
  <c r="ER32" i="11"/>
  <c r="ER23" i="11"/>
  <c r="ER21" i="11"/>
  <c r="ER19" i="11"/>
  <c r="ER14" i="11"/>
  <c r="ER43" i="11"/>
  <c r="ER31" i="11"/>
  <c r="ER27" i="11"/>
  <c r="BR52" i="11"/>
  <c r="BR44" i="11"/>
  <c r="BR41" i="11"/>
  <c r="BR53" i="11"/>
  <c r="BR49" i="11"/>
  <c r="BR47" i="11"/>
  <c r="BR46" i="11"/>
  <c r="BR43" i="11"/>
  <c r="BR40" i="11"/>
  <c r="BR37" i="11"/>
  <c r="BR14" i="11"/>
  <c r="BR56" i="11"/>
  <c r="BR50" i="11"/>
  <c r="BR42" i="11"/>
  <c r="BR39" i="11"/>
  <c r="BR36" i="11"/>
  <c r="BR18" i="11"/>
  <c r="BR17" i="11"/>
  <c r="BR16" i="11"/>
  <c r="BR26" i="11"/>
  <c r="BR62" i="11"/>
  <c r="BR54" i="11"/>
  <c r="BR51" i="11"/>
  <c r="BR48" i="11"/>
  <c r="BR45" i="11"/>
  <c r="BR38" i="11"/>
  <c r="BR19" i="11"/>
  <c r="BR15" i="11"/>
  <c r="BR13" i="11"/>
  <c r="BR12" i="11"/>
  <c r="ET58" i="11"/>
  <c r="ET54" i="11"/>
  <c r="ET50" i="11"/>
  <c r="ET47" i="11"/>
  <c r="ET13" i="11"/>
  <c r="ET18" i="11"/>
  <c r="ET46" i="11"/>
  <c r="ET43" i="11"/>
  <c r="ET37" i="11"/>
  <c r="ET31" i="11"/>
  <c r="ET27" i="11"/>
  <c r="ET25" i="11"/>
  <c r="ET23" i="11"/>
  <c r="ET21" i="11"/>
  <c r="ET60" i="11"/>
  <c r="ET51" i="11"/>
  <c r="ET12" i="11"/>
  <c r="ET17" i="11"/>
  <c r="ET44" i="11"/>
  <c r="ET42" i="11"/>
  <c r="ET41" i="11"/>
  <c r="ET40" i="11"/>
  <c r="ET39" i="11"/>
  <c r="ET38" i="11"/>
  <c r="ET34" i="11"/>
  <c r="ET30" i="11"/>
  <c r="ET29" i="11"/>
  <c r="ET28" i="11"/>
  <c r="ET19" i="11"/>
  <c r="ET59" i="11"/>
  <c r="ET61" i="11"/>
  <c r="ET52" i="11"/>
  <c r="ET48" i="11"/>
  <c r="ET16" i="11"/>
  <c r="ET45" i="11"/>
  <c r="ET33" i="11"/>
  <c r="ET26" i="11"/>
  <c r="ET24" i="11"/>
  <c r="ET22" i="11"/>
  <c r="ET49" i="11"/>
  <c r="ET14" i="11"/>
  <c r="ET36" i="11"/>
  <c r="ET32" i="11"/>
  <c r="ET20" i="11"/>
  <c r="EC58" i="11"/>
  <c r="CI43" i="11"/>
  <c r="EC41" i="11"/>
  <c r="EA44" i="11"/>
  <c r="EI50" i="11"/>
  <c r="EC48" i="11"/>
  <c r="EU49" i="11"/>
  <c r="EI46" i="11"/>
  <c r="EK56" i="11"/>
  <c r="EF60" i="11"/>
  <c r="EZ57" i="11"/>
  <c r="CF56" i="11"/>
  <c r="CF54" i="11"/>
  <c r="CF51" i="11"/>
  <c r="CF48" i="11"/>
  <c r="CF46" i="11"/>
  <c r="CF43" i="11"/>
  <c r="CF40" i="11"/>
  <c r="CF37" i="11"/>
  <c r="CF12" i="11"/>
  <c r="CF55" i="11"/>
  <c r="CF32" i="11"/>
  <c r="CF52" i="11"/>
  <c r="CF42" i="11"/>
  <c r="CF39" i="11"/>
  <c r="CF36" i="11"/>
  <c r="CF29" i="11"/>
  <c r="CF27" i="11"/>
  <c r="CF21" i="11"/>
  <c r="CF19" i="11"/>
  <c r="CF18" i="11"/>
  <c r="CF17" i="11"/>
  <c r="CF16" i="11"/>
  <c r="CF34" i="11"/>
  <c r="CF60" i="11"/>
  <c r="CF53" i="11"/>
  <c r="CF49" i="11"/>
  <c r="CF47" i="11"/>
  <c r="CF45" i="11"/>
  <c r="CF38" i="11"/>
  <c r="CF14" i="11"/>
  <c r="CF30" i="11"/>
  <c r="CF26" i="11"/>
  <c r="CF22" i="11"/>
  <c r="CF15" i="11"/>
  <c r="CF33" i="11"/>
  <c r="CF50" i="11"/>
  <c r="CF44" i="11"/>
  <c r="CF41" i="11"/>
  <c r="CF13" i="11"/>
  <c r="CF31" i="11"/>
  <c r="CF28" i="11"/>
  <c r="CF25" i="11"/>
  <c r="CF24" i="11"/>
  <c r="CF23" i="11"/>
  <c r="CF20" i="11"/>
  <c r="CF58" i="11"/>
  <c r="ED51" i="11"/>
  <c r="ED48" i="11"/>
  <c r="ED44" i="11"/>
  <c r="ED43" i="11"/>
  <c r="ED33" i="11"/>
  <c r="ED12" i="11"/>
  <c r="ED17" i="11"/>
  <c r="ED20" i="11"/>
  <c r="ED61" i="11"/>
  <c r="ED52" i="11"/>
  <c r="ED45" i="11"/>
  <c r="ED41" i="11"/>
  <c r="ED16" i="11"/>
  <c r="ED27" i="11"/>
  <c r="ED23" i="11"/>
  <c r="ED21" i="11"/>
  <c r="ED38" i="11"/>
  <c r="ED59" i="11"/>
  <c r="ED60" i="11"/>
  <c r="ED57" i="11"/>
  <c r="ED49" i="11"/>
  <c r="ED47" i="11"/>
  <c r="ED46" i="11"/>
  <c r="ED40" i="11"/>
  <c r="ED36" i="11"/>
  <c r="ED14" i="11"/>
  <c r="ED25" i="11"/>
  <c r="ED19" i="11"/>
  <c r="ED58" i="11"/>
  <c r="ED54" i="11"/>
  <c r="ED50" i="11"/>
  <c r="ED42" i="11"/>
  <c r="ED37" i="11"/>
  <c r="ED32" i="11"/>
  <c r="ED13" i="11"/>
  <c r="ED18" i="11"/>
  <c r="ED30" i="11"/>
  <c r="ED29" i="11"/>
  <c r="ED28" i="11"/>
  <c r="ED26" i="11"/>
  <c r="ED24" i="11"/>
  <c r="ED22" i="11"/>
  <c r="EC51" i="11"/>
  <c r="FD57" i="11"/>
  <c r="EF39" i="11"/>
  <c r="EF58" i="11"/>
  <c r="EF54" i="11"/>
  <c r="EF50" i="11"/>
  <c r="EF37" i="11"/>
  <c r="EF15" i="11"/>
  <c r="EF30" i="11"/>
  <c r="EF29" i="11"/>
  <c r="EF28" i="11"/>
  <c r="EF26" i="11"/>
  <c r="EF24" i="11"/>
  <c r="EF51" i="11"/>
  <c r="EF48" i="11"/>
  <c r="EF44" i="11"/>
  <c r="EF43" i="11"/>
  <c r="EF33" i="11"/>
  <c r="EF14" i="11"/>
  <c r="EF18" i="11"/>
  <c r="EF32" i="11"/>
  <c r="EF22" i="11"/>
  <c r="EF20" i="11"/>
  <c r="EF55" i="11"/>
  <c r="EF52" i="11"/>
  <c r="EF45" i="11"/>
  <c r="EF41" i="11"/>
  <c r="EF13" i="11"/>
  <c r="EF17" i="11"/>
  <c r="EF31" i="11"/>
  <c r="EF27" i="11"/>
  <c r="EF61" i="11"/>
  <c r="EF49" i="11"/>
  <c r="EF47" i="11"/>
  <c r="EF46" i="11"/>
  <c r="EF40" i="11"/>
  <c r="EF36" i="11"/>
  <c r="EF12" i="11"/>
  <c r="EF16" i="11"/>
  <c r="EF25" i="11"/>
  <c r="EF23" i="11"/>
  <c r="EF21" i="11"/>
  <c r="EF19" i="11"/>
  <c r="CJ58" i="11"/>
  <c r="CJ56" i="11"/>
  <c r="CJ60" i="11"/>
  <c r="CJ57" i="11"/>
  <c r="CJ51" i="11"/>
  <c r="CJ48" i="11"/>
  <c r="CJ44" i="11"/>
  <c r="CJ40" i="11"/>
  <c r="CJ36" i="11"/>
  <c r="CJ12" i="11"/>
  <c r="CJ19" i="11"/>
  <c r="CJ23" i="11"/>
  <c r="CJ27" i="11"/>
  <c r="CJ31" i="11"/>
  <c r="CJ37" i="11"/>
  <c r="CJ26" i="11"/>
  <c r="CJ17" i="11"/>
  <c r="CJ54" i="11"/>
  <c r="CJ50" i="11"/>
  <c r="CJ49" i="11"/>
  <c r="CJ45" i="11"/>
  <c r="CJ41" i="11"/>
  <c r="CJ15" i="11"/>
  <c r="CJ18" i="11"/>
  <c r="CJ61" i="11"/>
  <c r="CJ35" i="11"/>
  <c r="CJ46" i="11"/>
  <c r="CJ42" i="11"/>
  <c r="CJ38" i="11"/>
  <c r="CJ14" i="11"/>
  <c r="CJ21" i="11"/>
  <c r="CJ25" i="11"/>
  <c r="CJ29" i="11"/>
  <c r="CJ33" i="11"/>
  <c r="CJ53" i="11"/>
  <c r="CJ52" i="11"/>
  <c r="CJ47" i="11"/>
  <c r="CJ43" i="11"/>
  <c r="CJ39" i="11"/>
  <c r="CJ13" i="11"/>
  <c r="CJ20" i="11"/>
  <c r="CJ24" i="11"/>
  <c r="CJ28" i="11"/>
  <c r="CJ32" i="11"/>
  <c r="CJ34" i="11"/>
  <c r="CJ16" i="11"/>
  <c r="CJ22" i="11"/>
  <c r="CJ30" i="11"/>
  <c r="DX25" i="11"/>
  <c r="DX29" i="11"/>
  <c r="DX31" i="11"/>
  <c r="DX39" i="11"/>
  <c r="DX52" i="11"/>
  <c r="DX48" i="11"/>
  <c r="DX44" i="11"/>
  <c r="DX40" i="11"/>
  <c r="DX33" i="11"/>
  <c r="DX56" i="11"/>
  <c r="DX47" i="11"/>
  <c r="DX45" i="11"/>
  <c r="DX32" i="11"/>
  <c r="DX26" i="11"/>
  <c r="DX55" i="11"/>
  <c r="DX58" i="11"/>
  <c r="DX54" i="11"/>
  <c r="DX51" i="11"/>
  <c r="DX50" i="11"/>
  <c r="DX49" i="11"/>
  <c r="DX46" i="11"/>
  <c r="DX43" i="11"/>
  <c r="DX41" i="11"/>
  <c r="DX37" i="11"/>
  <c r="DX30" i="11"/>
  <c r="DX28" i="11"/>
  <c r="DX14" i="11"/>
  <c r="DX18" i="11"/>
  <c r="DX36" i="11"/>
  <c r="DX16" i="11"/>
  <c r="DX24" i="11"/>
  <c r="DX15" i="11"/>
  <c r="DX22" i="11"/>
  <c r="DX20" i="11"/>
  <c r="DX61" i="11"/>
  <c r="DX13" i="11"/>
  <c r="DX12" i="11"/>
  <c r="DX17" i="11"/>
  <c r="DX23" i="11"/>
  <c r="DX21" i="11"/>
  <c r="DX19" i="11"/>
  <c r="FA51" i="11"/>
  <c r="FA45" i="11"/>
  <c r="FA12" i="11"/>
  <c r="FA50" i="11"/>
  <c r="FA42" i="11"/>
  <c r="FA27" i="11"/>
  <c r="FA22" i="11"/>
  <c r="FA29" i="11"/>
  <c r="FA16" i="11"/>
  <c r="FA37" i="11"/>
  <c r="FA18" i="11"/>
  <c r="BS23" i="11"/>
  <c r="BS27" i="11"/>
  <c r="BS34" i="11"/>
  <c r="BS41" i="11"/>
  <c r="BS45" i="11"/>
  <c r="BS26" i="11"/>
  <c r="BS30" i="11"/>
  <c r="BS38" i="11"/>
  <c r="BS40" i="11"/>
  <c r="BS31" i="11"/>
  <c r="BS39" i="11"/>
  <c r="BS58" i="11"/>
  <c r="BS57" i="11"/>
  <c r="BS55" i="11"/>
  <c r="BS35" i="11"/>
  <c r="BS22" i="11"/>
  <c r="BS59" i="11"/>
  <c r="BS24" i="11"/>
  <c r="BS56" i="11"/>
  <c r="BS14" i="11"/>
  <c r="BS32" i="11"/>
  <c r="BS29" i="11"/>
  <c r="BS28" i="11"/>
  <c r="BS21" i="11"/>
  <c r="BS17" i="11"/>
  <c r="BS60" i="11"/>
  <c r="BS54" i="11"/>
  <c r="BS53" i="11"/>
  <c r="BS52" i="11"/>
  <c r="BS51" i="11"/>
  <c r="BS50" i="11"/>
  <c r="BS49" i="11"/>
  <c r="BS48" i="11"/>
  <c r="BS47" i="11"/>
  <c r="BS12" i="11"/>
  <c r="BS16" i="11"/>
  <c r="BS61" i="11"/>
  <c r="BS33" i="11"/>
  <c r="BS25" i="11"/>
  <c r="BS15" i="11"/>
  <c r="BS18" i="11"/>
  <c r="BS20" i="11"/>
  <c r="BS13" i="11"/>
  <c r="CP34" i="11"/>
  <c r="CP58" i="11"/>
  <c r="CP57" i="11"/>
  <c r="CP60" i="11"/>
  <c r="CP61" i="11"/>
  <c r="CP62" i="11"/>
  <c r="CP56" i="11"/>
  <c r="CP53" i="11"/>
  <c r="CP52" i="11"/>
  <c r="CP47" i="11"/>
  <c r="CP45" i="11"/>
  <c r="CP41" i="11"/>
  <c r="CP37" i="11"/>
  <c r="CP12" i="11"/>
  <c r="CP16" i="11"/>
  <c r="CP22" i="11"/>
  <c r="CP26" i="11"/>
  <c r="CP30" i="11"/>
  <c r="CP21" i="11"/>
  <c r="CP29" i="11"/>
  <c r="CP51" i="11"/>
  <c r="CP48" i="11"/>
  <c r="CP46" i="11"/>
  <c r="CP42" i="11"/>
  <c r="CP38" i="11"/>
  <c r="CP15" i="11"/>
  <c r="CP54" i="11"/>
  <c r="CP50" i="11"/>
  <c r="CP49" i="11"/>
  <c r="CP43" i="11"/>
  <c r="CP39" i="11"/>
  <c r="CP14" i="11"/>
  <c r="CP20" i="11"/>
  <c r="CP24" i="11"/>
  <c r="CP28" i="11"/>
  <c r="CP32" i="11"/>
  <c r="CP59" i="11"/>
  <c r="CP44" i="11"/>
  <c r="CP40" i="11"/>
  <c r="CP36" i="11"/>
  <c r="CP35" i="11"/>
  <c r="CP13" i="11"/>
  <c r="CP19" i="11"/>
  <c r="CP23" i="11"/>
  <c r="CP27" i="11"/>
  <c r="CP31" i="11"/>
  <c r="CP18" i="11"/>
  <c r="CP17" i="11"/>
  <c r="CP25" i="11"/>
  <c r="CP33" i="11"/>
  <c r="CG44" i="11"/>
  <c r="CG56" i="11"/>
  <c r="CG37" i="11"/>
  <c r="CG51" i="11"/>
  <c r="CG39" i="11"/>
  <c r="CG18" i="11"/>
  <c r="CG52" i="11"/>
  <c r="CG38" i="11"/>
  <c r="CG29" i="11"/>
  <c r="CG15" i="11"/>
  <c r="CG27" i="11"/>
  <c r="CG30" i="11"/>
  <c r="FC60" i="11"/>
  <c r="FC48" i="11"/>
  <c r="FC36" i="11"/>
  <c r="FC58" i="11"/>
  <c r="FC45" i="11"/>
  <c r="FC12" i="11"/>
  <c r="FC47" i="11"/>
  <c r="FC39" i="11"/>
  <c r="FC15" i="11"/>
  <c r="FC38" i="11"/>
  <c r="FC28" i="11"/>
  <c r="EX60" i="11"/>
  <c r="EX61" i="11"/>
  <c r="EX58" i="11"/>
  <c r="EX54" i="11"/>
  <c r="EX51" i="11"/>
  <c r="EX56" i="11"/>
  <c r="EX59" i="11"/>
  <c r="EX52" i="11"/>
  <c r="EX13" i="11"/>
  <c r="EX17" i="11"/>
  <c r="EX16" i="11"/>
  <c r="EX48" i="11"/>
  <c r="EX45" i="11"/>
  <c r="EX41" i="11"/>
  <c r="EX40" i="11"/>
  <c r="EX36" i="11"/>
  <c r="EX33" i="11"/>
  <c r="EX32" i="11"/>
  <c r="EX28" i="11"/>
  <c r="EX20" i="11"/>
  <c r="EX53" i="11"/>
  <c r="EX15" i="11"/>
  <c r="EX50" i="11"/>
  <c r="EX49" i="11"/>
  <c r="EX37" i="11"/>
  <c r="EX35" i="11"/>
  <c r="EX29" i="11"/>
  <c r="EX27" i="11"/>
  <c r="EX26" i="11"/>
  <c r="EX21" i="11"/>
  <c r="EX14" i="11"/>
  <c r="EX46" i="11"/>
  <c r="EX44" i="11"/>
  <c r="EX38" i="11"/>
  <c r="EX30" i="11"/>
  <c r="EX25" i="11"/>
  <c r="EX24" i="11"/>
  <c r="EX22" i="11"/>
  <c r="EX12" i="11"/>
  <c r="EX18" i="11"/>
  <c r="EX47" i="11"/>
  <c r="EX43" i="11"/>
  <c r="EX42" i="11"/>
  <c r="EX39" i="11"/>
  <c r="EX34" i="11"/>
  <c r="EX31" i="11"/>
  <c r="EX23" i="11"/>
  <c r="EX19" i="11"/>
  <c r="EZ58" i="11"/>
  <c r="EZ54" i="11"/>
  <c r="EZ55" i="11"/>
  <c r="EZ12" i="11"/>
  <c r="EZ16" i="11"/>
  <c r="EZ52" i="11"/>
  <c r="EZ49" i="11"/>
  <c r="EZ46" i="11"/>
  <c r="EZ45" i="11"/>
  <c r="EZ44" i="11"/>
  <c r="EZ41" i="11"/>
  <c r="EZ38" i="11"/>
  <c r="EZ37" i="11"/>
  <c r="EZ36" i="11"/>
  <c r="EZ33" i="11"/>
  <c r="EZ30" i="11"/>
  <c r="EZ29" i="11"/>
  <c r="EZ28" i="11"/>
  <c r="EZ25" i="11"/>
  <c r="EZ13" i="11"/>
  <c r="EZ18" i="11"/>
  <c r="EZ47" i="11"/>
  <c r="EZ43" i="11"/>
  <c r="EZ42" i="11"/>
  <c r="EZ39" i="11"/>
  <c r="EZ34" i="11"/>
  <c r="EZ31" i="11"/>
  <c r="EZ22" i="11"/>
  <c r="EZ20" i="11"/>
  <c r="EZ60" i="11"/>
  <c r="EZ61" i="11"/>
  <c r="EZ62" i="11"/>
  <c r="EZ17" i="11"/>
  <c r="EZ48" i="11"/>
  <c r="EZ40" i="11"/>
  <c r="EZ32" i="11"/>
  <c r="EZ15" i="11"/>
  <c r="EZ51" i="11"/>
  <c r="EZ50" i="11"/>
  <c r="EZ35" i="11"/>
  <c r="EZ27" i="11"/>
  <c r="EZ26" i="11"/>
  <c r="EZ23" i="11"/>
  <c r="EZ21" i="11"/>
  <c r="EZ19" i="11"/>
  <c r="EZ14" i="11"/>
  <c r="EZ24" i="11"/>
  <c r="DA46" i="11"/>
  <c r="EI40" i="11"/>
  <c r="EC40" i="11"/>
  <c r="EC44" i="11"/>
  <c r="CJ55" i="11"/>
  <c r="CI62" i="11"/>
  <c r="BS62" i="11"/>
  <c r="EA48" i="11"/>
  <c r="EC49" i="11"/>
  <c r="EV59" i="11"/>
  <c r="BS42" i="11"/>
  <c r="EU24" i="11"/>
  <c r="EO24" i="11"/>
  <c r="EA28" i="11"/>
  <c r="EO58" i="11"/>
  <c r="EC36" i="11"/>
  <c r="DX38" i="11"/>
  <c r="EA52" i="11"/>
  <c r="EO57" i="11"/>
  <c r="DX42" i="11"/>
  <c r="EA42" i="11"/>
  <c r="BS37" i="11"/>
  <c r="EX57" i="11"/>
  <c r="EC57" i="11"/>
  <c r="EA35" i="11"/>
  <c r="EA53" i="11"/>
  <c r="EV53" i="11"/>
  <c r="EA62" i="11"/>
  <c r="FF59" i="11"/>
  <c r="FF60" i="11"/>
  <c r="FF61" i="11"/>
  <c r="FF14" i="11"/>
  <c r="FF15" i="11"/>
  <c r="FF57" i="11"/>
  <c r="FF55" i="11"/>
  <c r="FF52" i="11"/>
  <c r="FF51" i="11"/>
  <c r="FF50" i="11"/>
  <c r="FF49" i="11"/>
  <c r="FF37" i="11"/>
  <c r="FF35" i="11"/>
  <c r="FF29" i="11"/>
  <c r="FF27" i="11"/>
  <c r="FF26" i="11"/>
  <c r="FF22" i="11"/>
  <c r="FF18" i="11"/>
  <c r="FF13" i="11"/>
  <c r="FF58" i="11"/>
  <c r="FF46" i="11"/>
  <c r="FF44" i="11"/>
  <c r="FF38" i="11"/>
  <c r="FF30" i="11"/>
  <c r="FF25" i="11"/>
  <c r="FF24" i="11"/>
  <c r="FF23" i="11"/>
  <c r="FF19" i="11"/>
  <c r="FF12" i="11"/>
  <c r="FF17" i="11"/>
  <c r="FF56" i="11"/>
  <c r="FF54" i="11"/>
  <c r="FF47" i="11"/>
  <c r="FF43" i="11"/>
  <c r="FF42" i="11"/>
  <c r="FF39" i="11"/>
  <c r="FF34" i="11"/>
  <c r="FF31" i="11"/>
  <c r="FF20" i="11"/>
  <c r="FF16" i="11"/>
  <c r="FF53" i="11"/>
  <c r="FF48" i="11"/>
  <c r="FF45" i="11"/>
  <c r="FF41" i="11"/>
  <c r="FF40" i="11"/>
  <c r="FF36" i="11"/>
  <c r="FF33" i="11"/>
  <c r="FF32" i="11"/>
  <c r="FF28" i="11"/>
  <c r="FF21" i="11"/>
  <c r="EI37" i="11"/>
  <c r="EI41" i="11"/>
  <c r="EI43" i="11"/>
  <c r="EI45" i="11"/>
  <c r="EI47" i="11"/>
  <c r="EI49" i="11"/>
  <c r="EI59" i="11"/>
  <c r="EI39" i="11"/>
  <c r="EI51" i="11"/>
  <c r="EI58" i="11"/>
  <c r="EI34" i="11"/>
  <c r="EI55" i="11"/>
  <c r="EI61" i="11"/>
  <c r="EI38" i="11"/>
  <c r="EI33" i="11"/>
  <c r="EI31" i="11"/>
  <c r="EI27" i="11"/>
  <c r="EI15" i="11"/>
  <c r="EI14" i="11"/>
  <c r="EI54" i="11"/>
  <c r="EI19" i="11"/>
  <c r="EI30" i="11"/>
  <c r="EI29" i="11"/>
  <c r="EI28" i="11"/>
  <c r="EI25" i="11"/>
  <c r="EI17" i="11"/>
  <c r="EI16" i="11"/>
  <c r="EI21" i="11"/>
  <c r="EI20" i="11"/>
  <c r="EI32" i="11"/>
  <c r="EI18" i="11"/>
  <c r="EI60" i="11"/>
  <c r="EI23" i="11"/>
  <c r="EI22" i="11"/>
  <c r="EI26" i="11"/>
  <c r="EI13" i="11"/>
  <c r="EI12" i="11"/>
  <c r="CH34" i="11"/>
  <c r="CH58" i="11"/>
  <c r="CH57" i="11"/>
  <c r="CH60" i="11"/>
  <c r="CH61" i="11"/>
  <c r="CH59" i="11"/>
  <c r="CH53" i="11"/>
  <c r="CH52" i="11"/>
  <c r="CH47" i="11"/>
  <c r="CH45" i="11"/>
  <c r="CH41" i="11"/>
  <c r="CH37" i="11"/>
  <c r="CH14" i="11"/>
  <c r="CH21" i="11"/>
  <c r="CH25" i="11"/>
  <c r="CH29" i="11"/>
  <c r="CH33" i="11"/>
  <c r="CH18" i="11"/>
  <c r="CH38" i="11"/>
  <c r="CH20" i="11"/>
  <c r="CH24" i="11"/>
  <c r="CH56" i="11"/>
  <c r="CH62" i="11"/>
  <c r="CH51" i="11"/>
  <c r="CH48" i="11"/>
  <c r="CH46" i="11"/>
  <c r="CH42" i="11"/>
  <c r="CH35" i="11"/>
  <c r="CH32" i="11"/>
  <c r="CH54" i="11"/>
  <c r="CH50" i="11"/>
  <c r="CH49" i="11"/>
  <c r="CH43" i="11"/>
  <c r="CH39" i="11"/>
  <c r="CH12" i="11"/>
  <c r="CH19" i="11"/>
  <c r="CH23" i="11"/>
  <c r="CH27" i="11"/>
  <c r="CH31" i="11"/>
  <c r="CH16" i="11"/>
  <c r="CH44" i="11"/>
  <c r="CH40" i="11"/>
  <c r="CH36" i="11"/>
  <c r="CH15" i="11"/>
  <c r="CH22" i="11"/>
  <c r="CH26" i="11"/>
  <c r="CH30" i="11"/>
  <c r="CH17" i="11"/>
  <c r="CH13" i="11"/>
  <c r="CH28" i="11"/>
  <c r="EH39" i="11"/>
  <c r="EH54" i="11"/>
  <c r="EH51" i="11"/>
  <c r="EH46" i="11"/>
  <c r="EH43" i="11"/>
  <c r="EH56" i="11"/>
  <c r="EH59" i="11"/>
  <c r="EH44" i="11"/>
  <c r="EH40" i="11"/>
  <c r="EH13" i="11"/>
  <c r="EH17" i="11"/>
  <c r="EH14" i="11"/>
  <c r="EH34" i="11"/>
  <c r="EH18" i="11"/>
  <c r="EH33" i="11"/>
  <c r="EH27" i="11"/>
  <c r="EH21" i="11"/>
  <c r="EH26" i="11"/>
  <c r="EH22" i="11"/>
  <c r="EH31" i="11"/>
  <c r="EH30" i="11"/>
  <c r="EH23" i="11"/>
  <c r="EH19" i="11"/>
  <c r="EI52" i="11"/>
  <c r="EI42" i="11"/>
  <c r="EC42" i="11"/>
  <c r="DX57" i="11"/>
  <c r="EI57" i="11"/>
  <c r="CG36" i="11"/>
  <c r="EI53" i="11"/>
  <c r="EU62" i="11"/>
  <c r="FF62" i="11"/>
  <c r="EI62" i="11"/>
  <c r="EW50" i="11"/>
  <c r="EW51" i="11"/>
  <c r="EW55" i="11"/>
  <c r="EW58" i="11"/>
  <c r="EW48" i="11"/>
  <c r="EW54" i="11"/>
  <c r="EW60" i="11"/>
  <c r="EW61" i="11"/>
  <c r="EW47" i="11"/>
  <c r="EW52" i="11"/>
  <c r="EW49" i="11"/>
  <c r="EW23" i="11"/>
  <c r="EW22" i="11"/>
  <c r="EW38" i="11"/>
  <c r="EW34" i="11"/>
  <c r="EW30" i="11"/>
  <c r="EW29" i="11"/>
  <c r="EW28" i="11"/>
  <c r="EW25" i="11"/>
  <c r="EW17" i="11"/>
  <c r="EW16" i="11"/>
  <c r="EW46" i="11"/>
  <c r="EW40" i="11"/>
  <c r="EW37" i="11"/>
  <c r="EW36" i="11"/>
  <c r="EW35" i="11"/>
  <c r="EW32" i="11"/>
  <c r="EW18" i="11"/>
  <c r="EW59" i="11"/>
  <c r="EW19" i="11"/>
  <c r="EW45" i="11"/>
  <c r="EW41" i="11"/>
  <c r="EW26" i="11"/>
  <c r="EW13" i="11"/>
  <c r="EW12" i="11"/>
  <c r="EW56" i="11"/>
  <c r="EW62" i="11"/>
  <c r="EW21" i="11"/>
  <c r="EW20" i="11"/>
  <c r="EW44" i="11"/>
  <c r="EW43" i="11"/>
  <c r="EW42" i="11"/>
  <c r="EW39" i="11"/>
  <c r="EW33" i="11"/>
  <c r="EW31" i="11"/>
  <c r="EW27" i="11"/>
  <c r="EW15" i="11"/>
  <c r="EW14" i="11"/>
  <c r="CI41" i="11"/>
  <c r="CI45" i="11"/>
  <c r="CI40" i="11"/>
  <c r="CI58" i="11"/>
  <c r="CI57" i="11"/>
  <c r="CI55" i="11"/>
  <c r="CI39" i="11"/>
  <c r="CI60" i="11"/>
  <c r="CI13" i="11"/>
  <c r="CI17" i="11"/>
  <c r="CI21" i="11"/>
  <c r="CI25" i="11"/>
  <c r="CI29" i="11"/>
  <c r="CI33" i="11"/>
  <c r="CI12" i="11"/>
  <c r="CI16" i="11"/>
  <c r="CI28" i="11"/>
  <c r="CI32" i="11"/>
  <c r="CI37" i="11"/>
  <c r="CI44" i="11"/>
  <c r="CI61" i="11"/>
  <c r="CI24" i="11"/>
  <c r="CI56" i="11"/>
  <c r="CI54" i="11"/>
  <c r="CI53" i="11"/>
  <c r="CI52" i="11"/>
  <c r="CI51" i="11"/>
  <c r="CI50" i="11"/>
  <c r="CI49" i="11"/>
  <c r="CI48" i="11"/>
  <c r="CI47" i="11"/>
  <c r="CI15" i="11"/>
  <c r="CI19" i="11"/>
  <c r="CI23" i="11"/>
  <c r="CI27" i="11"/>
  <c r="CI31" i="11"/>
  <c r="CI35" i="11"/>
  <c r="CI14" i="11"/>
  <c r="CI18" i="11"/>
  <c r="CI22" i="11"/>
  <c r="CI26" i="11"/>
  <c r="CI30" i="11"/>
  <c r="CI34" i="11"/>
  <c r="CI36" i="11"/>
  <c r="CI20" i="11"/>
  <c r="DA53" i="11"/>
  <c r="DA57" i="11"/>
  <c r="DA55" i="11"/>
  <c r="DA52" i="11"/>
  <c r="DA58" i="11"/>
  <c r="DA61" i="11"/>
  <c r="DA60" i="11"/>
  <c r="DA51" i="11"/>
  <c r="DA56" i="11"/>
  <c r="DA49" i="11"/>
  <c r="DA47" i="11"/>
  <c r="DA13" i="11"/>
  <c r="DA17" i="11"/>
  <c r="DA21" i="11"/>
  <c r="DA25" i="11"/>
  <c r="DA29" i="11"/>
  <c r="DA33" i="11"/>
  <c r="DA37" i="11"/>
  <c r="DA41" i="11"/>
  <c r="DA45" i="11"/>
  <c r="DA54" i="11"/>
  <c r="DA12" i="11"/>
  <c r="DA16" i="11"/>
  <c r="DA20" i="11"/>
  <c r="DA24" i="11"/>
  <c r="DA28" i="11"/>
  <c r="DA32" i="11"/>
  <c r="DA36" i="11"/>
  <c r="DA40" i="11"/>
  <c r="DA44" i="11"/>
  <c r="DA50" i="11"/>
  <c r="DA48" i="11"/>
  <c r="DA15" i="11"/>
  <c r="DA19" i="11"/>
  <c r="DA23" i="11"/>
  <c r="DA27" i="11"/>
  <c r="DA31" i="11"/>
  <c r="DA35" i="11"/>
  <c r="DA39" i="11"/>
  <c r="DA43" i="11"/>
  <c r="DA14" i="11"/>
  <c r="DA18" i="11"/>
  <c r="DA22" i="11"/>
  <c r="DA26" i="11"/>
  <c r="DA30" i="11"/>
  <c r="DA34" i="11"/>
  <c r="DA38" i="11"/>
  <c r="DA42" i="11"/>
  <c r="DH61" i="11"/>
  <c r="DH47" i="11"/>
  <c r="DH58" i="11"/>
  <c r="DH55" i="11"/>
  <c r="DH15" i="11"/>
  <c r="DH19" i="11"/>
  <c r="DH23" i="11"/>
  <c r="DH27" i="11"/>
  <c r="DH31" i="11"/>
  <c r="DH35" i="11"/>
  <c r="DH44" i="11"/>
  <c r="DH40" i="11"/>
  <c r="DH36" i="11"/>
  <c r="DH37" i="11"/>
  <c r="DH48" i="11"/>
  <c r="DH14" i="11"/>
  <c r="DH18" i="11"/>
  <c r="DH22" i="11"/>
  <c r="DH26" i="11"/>
  <c r="DH30" i="11"/>
  <c r="DH33" i="11"/>
  <c r="DH45" i="11"/>
  <c r="DH41" i="11"/>
  <c r="DH59" i="11"/>
  <c r="DH53" i="11"/>
  <c r="DH52" i="11"/>
  <c r="DH56" i="11"/>
  <c r="DH13" i="11"/>
  <c r="DH17" i="11"/>
  <c r="DH21" i="11"/>
  <c r="DH25" i="11"/>
  <c r="DH29" i="11"/>
  <c r="DH34" i="11"/>
  <c r="DH46" i="11"/>
  <c r="DH42" i="11"/>
  <c r="DH38" i="11"/>
  <c r="DH60" i="11"/>
  <c r="DH51" i="11"/>
  <c r="DH50" i="11"/>
  <c r="DH49" i="11"/>
  <c r="DH57" i="11"/>
  <c r="DH12" i="11"/>
  <c r="DH16" i="11"/>
  <c r="DH20" i="11"/>
  <c r="DH24" i="11"/>
  <c r="DH28" i="11"/>
  <c r="DH32" i="11"/>
  <c r="DH43" i="11"/>
  <c r="DH39" i="11"/>
  <c r="EC32" i="11"/>
  <c r="EC37" i="11"/>
  <c r="EC45" i="11"/>
  <c r="EC29" i="11"/>
  <c r="EC39" i="11"/>
  <c r="EC47" i="11"/>
  <c r="EC56" i="11"/>
  <c r="EC59" i="11"/>
  <c r="EC61" i="11"/>
  <c r="EC34" i="11"/>
  <c r="EC31" i="11"/>
  <c r="EC52" i="11"/>
  <c r="EC55" i="11"/>
  <c r="EC60" i="11"/>
  <c r="EC19" i="11"/>
  <c r="EC26" i="11"/>
  <c r="EC13" i="11"/>
  <c r="EC12" i="11"/>
  <c r="EC21" i="11"/>
  <c r="EC20" i="11"/>
  <c r="EC27" i="11"/>
  <c r="EC15" i="11"/>
  <c r="EC14" i="11"/>
  <c r="EC53" i="11"/>
  <c r="EC24" i="11"/>
  <c r="EC23" i="11"/>
  <c r="EC22" i="11"/>
  <c r="EC28" i="11"/>
  <c r="EC17" i="11"/>
  <c r="EC16" i="11"/>
  <c r="EC33" i="11"/>
  <c r="EC18" i="11"/>
  <c r="CJ62" i="11"/>
  <c r="CI42" i="11"/>
  <c r="EW24" i="11"/>
  <c r="EU59" i="11"/>
  <c r="DA59" i="11"/>
  <c r="EA36" i="11"/>
  <c r="EC38" i="11"/>
  <c r="EV42" i="11"/>
  <c r="EK42" i="11"/>
  <c r="CG54" i="11"/>
  <c r="EU57" i="11"/>
  <c r="EC35" i="11"/>
  <c r="EH35" i="11"/>
  <c r="DX35" i="11"/>
  <c r="EX62" i="11"/>
  <c r="DX62" i="11"/>
  <c r="EU52" i="11"/>
  <c r="EU45" i="11"/>
  <c r="EU48" i="11"/>
  <c r="EU50" i="11"/>
  <c r="EU51" i="11"/>
  <c r="EU58" i="11"/>
  <c r="EU60" i="11"/>
  <c r="EU61" i="11"/>
  <c r="EU54" i="11"/>
  <c r="EU55" i="11"/>
  <c r="EU47" i="11"/>
  <c r="EU21" i="11"/>
  <c r="EU20" i="11"/>
  <c r="EU40" i="11"/>
  <c r="EU37" i="11"/>
  <c r="EU36" i="11"/>
  <c r="EU35" i="11"/>
  <c r="EU32" i="11"/>
  <c r="EU18" i="11"/>
  <c r="EU46" i="11"/>
  <c r="EU23" i="11"/>
  <c r="EU22" i="11"/>
  <c r="EU41" i="11"/>
  <c r="EU26" i="11"/>
  <c r="EU13" i="11"/>
  <c r="EU12" i="11"/>
  <c r="EU44" i="11"/>
  <c r="EU43" i="11"/>
  <c r="EU42" i="11"/>
  <c r="EU39" i="11"/>
  <c r="EU33" i="11"/>
  <c r="EU31" i="11"/>
  <c r="EU27" i="11"/>
  <c r="EU15" i="11"/>
  <c r="EU14" i="11"/>
  <c r="EU19" i="11"/>
  <c r="EU38" i="11"/>
  <c r="EU34" i="11"/>
  <c r="EU30" i="11"/>
  <c r="EU29" i="11"/>
  <c r="EU28" i="11"/>
  <c r="EU25" i="11"/>
  <c r="EU17" i="11"/>
  <c r="EU16" i="11"/>
  <c r="EV52" i="11"/>
  <c r="EV55" i="11"/>
  <c r="EV58" i="11"/>
  <c r="EV54" i="11"/>
  <c r="EV51" i="11"/>
  <c r="EV50" i="11"/>
  <c r="EV49" i="11"/>
  <c r="EV14" i="11"/>
  <c r="EV18" i="11"/>
  <c r="EV48" i="11"/>
  <c r="EV40" i="11"/>
  <c r="EV34" i="11"/>
  <c r="EV32" i="11"/>
  <c r="EV26" i="11"/>
  <c r="EV24" i="11"/>
  <c r="EV15" i="11"/>
  <c r="EV37" i="11"/>
  <c r="EV35" i="11"/>
  <c r="EV29" i="11"/>
  <c r="EV27" i="11"/>
  <c r="EV13" i="11"/>
  <c r="EV46" i="11"/>
  <c r="EV44" i="11"/>
  <c r="EV38" i="11"/>
  <c r="EV30" i="11"/>
  <c r="EV25" i="11"/>
  <c r="EV23" i="11"/>
  <c r="EV21" i="11"/>
  <c r="EV19" i="11"/>
  <c r="EV60" i="11"/>
  <c r="EV61" i="11"/>
  <c r="EV12" i="11"/>
  <c r="EV17" i="11"/>
  <c r="EV47" i="11"/>
  <c r="EV43" i="11"/>
  <c r="EV39" i="11"/>
  <c r="EV31" i="11"/>
  <c r="EV16" i="11"/>
  <c r="EV45" i="11"/>
  <c r="EV41" i="11"/>
  <c r="EV36" i="11"/>
  <c r="EV33" i="11"/>
  <c r="EV28" i="11"/>
  <c r="EV22" i="11"/>
  <c r="EV20" i="11"/>
  <c r="CN60" i="11"/>
  <c r="CN56" i="11"/>
  <c r="CN55" i="11"/>
  <c r="CN58" i="11"/>
  <c r="CN46" i="11"/>
  <c r="CN42" i="11"/>
  <c r="CN38" i="11"/>
  <c r="CN13" i="11"/>
  <c r="CN19" i="11"/>
  <c r="CN23" i="11"/>
  <c r="CN27" i="11"/>
  <c r="CN31" i="11"/>
  <c r="CN12" i="11"/>
  <c r="CN22" i="11"/>
  <c r="CN26" i="11"/>
  <c r="CN53" i="11"/>
  <c r="CN52" i="11"/>
  <c r="CN47" i="11"/>
  <c r="CN43" i="11"/>
  <c r="CN39" i="11"/>
  <c r="CN51" i="11"/>
  <c r="CN48" i="11"/>
  <c r="CN44" i="11"/>
  <c r="CN40" i="11"/>
  <c r="CN36" i="11"/>
  <c r="CN15" i="11"/>
  <c r="CN21" i="11"/>
  <c r="CN25" i="11"/>
  <c r="CN29" i="11"/>
  <c r="CN33" i="11"/>
  <c r="CN54" i="11"/>
  <c r="CN50" i="11"/>
  <c r="CN49" i="11"/>
  <c r="CN45" i="11"/>
  <c r="CN41" i="11"/>
  <c r="CN37" i="11"/>
  <c r="CN14" i="11"/>
  <c r="CN20" i="11"/>
  <c r="CN24" i="11"/>
  <c r="CN28" i="11"/>
  <c r="CN32" i="11"/>
  <c r="CN18" i="11"/>
  <c r="CN17" i="11"/>
  <c r="CN34" i="11"/>
  <c r="CN16" i="11"/>
  <c r="CN30" i="11"/>
  <c r="EA37" i="11"/>
  <c r="EA39" i="11"/>
  <c r="EA41" i="11"/>
  <c r="EA43" i="11"/>
  <c r="EA33" i="11"/>
  <c r="EA45" i="11"/>
  <c r="EA47" i="11"/>
  <c r="EA51" i="11"/>
  <c r="EA58" i="11"/>
  <c r="EA60" i="11"/>
  <c r="EA34" i="11"/>
  <c r="EA31" i="11"/>
  <c r="EA27" i="11"/>
  <c r="EA32" i="11"/>
  <c r="EA46" i="11"/>
  <c r="EA54" i="11"/>
  <c r="EA55" i="11"/>
  <c r="EA61" i="11"/>
  <c r="EA29" i="11"/>
  <c r="EA59" i="11"/>
  <c r="EA15" i="11"/>
  <c r="EA14" i="11"/>
  <c r="EA19" i="11"/>
  <c r="EA17" i="11"/>
  <c r="EA16" i="11"/>
  <c r="EA21" i="11"/>
  <c r="EA20" i="11"/>
  <c r="EA18" i="11"/>
  <c r="EA49" i="11"/>
  <c r="EA50" i="11"/>
  <c r="EA24" i="11"/>
  <c r="EA23" i="11"/>
  <c r="EA22" i="11"/>
  <c r="EA26" i="11"/>
  <c r="EA13" i="11"/>
  <c r="EA12" i="11"/>
  <c r="EK37" i="11"/>
  <c r="EK39" i="11"/>
  <c r="EK55" i="11"/>
  <c r="EK60" i="11"/>
  <c r="EK19" i="11"/>
  <c r="EK26" i="11"/>
  <c r="EK21" i="11"/>
  <c r="EK20" i="11"/>
  <c r="EK27" i="11"/>
  <c r="EK15" i="11"/>
  <c r="EK22" i="11"/>
  <c r="EK34" i="11"/>
  <c r="EK28" i="11"/>
  <c r="EK25" i="11"/>
  <c r="EK45" i="11"/>
  <c r="EK35" i="11"/>
  <c r="EY59" i="11"/>
  <c r="EY51" i="11"/>
  <c r="EY60" i="11"/>
  <c r="EY61" i="11"/>
  <c r="EY56" i="11"/>
  <c r="EY47" i="11"/>
  <c r="EY42" i="11"/>
  <c r="EY39" i="11"/>
  <c r="EY27" i="11"/>
  <c r="EY15" i="11"/>
  <c r="EY19" i="11"/>
  <c r="EY38" i="11"/>
  <c r="EY29" i="11"/>
  <c r="EY28" i="11"/>
  <c r="EY16" i="11"/>
  <c r="EY21" i="11"/>
  <c r="EY46" i="11"/>
  <c r="EY40" i="11"/>
  <c r="EY35" i="11"/>
  <c r="EY32" i="11"/>
  <c r="EY22" i="11"/>
  <c r="EY45" i="11"/>
  <c r="EY13" i="11"/>
  <c r="EY12" i="11"/>
  <c r="EO44" i="11"/>
  <c r="EO59" i="11"/>
  <c r="EO40" i="11"/>
  <c r="EO60" i="11"/>
  <c r="EO61" i="11"/>
  <c r="EO43" i="11"/>
  <c r="EO51" i="11"/>
  <c r="EO41" i="11"/>
  <c r="EO52" i="11"/>
  <c r="EO62" i="11"/>
  <c r="EO23" i="11"/>
  <c r="EO22" i="11"/>
  <c r="EO38" i="11"/>
  <c r="EO34" i="11"/>
  <c r="EO30" i="11"/>
  <c r="EO29" i="11"/>
  <c r="EO28" i="11"/>
  <c r="EO25" i="11"/>
  <c r="EO17" i="11"/>
  <c r="EO16" i="11"/>
  <c r="EO48" i="11"/>
  <c r="EO55" i="11"/>
  <c r="EO37" i="11"/>
  <c r="EO36" i="11"/>
  <c r="EO35" i="11"/>
  <c r="EO32" i="11"/>
  <c r="EO18" i="11"/>
  <c r="EO19" i="11"/>
  <c r="EO26" i="11"/>
  <c r="EO13" i="11"/>
  <c r="EO12" i="11"/>
  <c r="EO46" i="11"/>
  <c r="EO21" i="11"/>
  <c r="EO20" i="11"/>
  <c r="EO39" i="11"/>
  <c r="EO33" i="11"/>
  <c r="EO31" i="11"/>
  <c r="EO27" i="11"/>
  <c r="EO15" i="11"/>
  <c r="EO14" i="11"/>
  <c r="FD58" i="11"/>
  <c r="FD12" i="11"/>
  <c r="FD16" i="11"/>
  <c r="FD56" i="11"/>
  <c r="FD50" i="11"/>
  <c r="FD48" i="11"/>
  <c r="FD40" i="11"/>
  <c r="FD34" i="11"/>
  <c r="FD32" i="11"/>
  <c r="FD26" i="11"/>
  <c r="FD24" i="11"/>
  <c r="FD23" i="11"/>
  <c r="FD60" i="11"/>
  <c r="FD61" i="11"/>
  <c r="FD14" i="11"/>
  <c r="FD46" i="11"/>
  <c r="FD44" i="11"/>
  <c r="FD38" i="11"/>
  <c r="FD30" i="11"/>
  <c r="FD25" i="11"/>
  <c r="FD13" i="11"/>
  <c r="FD54" i="11"/>
  <c r="FD47" i="11"/>
  <c r="FD43" i="11"/>
  <c r="FD39" i="11"/>
  <c r="FD31" i="11"/>
  <c r="FD22" i="11"/>
  <c r="FD20" i="11"/>
  <c r="FD18" i="11"/>
  <c r="FD17" i="11"/>
  <c r="FD53" i="11"/>
  <c r="FD45" i="11"/>
  <c r="FD41" i="11"/>
  <c r="FD36" i="11"/>
  <c r="FD33" i="11"/>
  <c r="FD28" i="11"/>
  <c r="FD15" i="11"/>
  <c r="FD55" i="11"/>
  <c r="FD52" i="11"/>
  <c r="FD51" i="11"/>
  <c r="FD49" i="11"/>
  <c r="FD37" i="11"/>
  <c r="FD35" i="11"/>
  <c r="FD29" i="11"/>
  <c r="FD27" i="11"/>
  <c r="FD21" i="11"/>
  <c r="FD19" i="11"/>
  <c r="FI24" i="11"/>
  <c r="FI60" i="11"/>
  <c r="FI61" i="11"/>
  <c r="FI19" i="11"/>
  <c r="FI55" i="11"/>
  <c r="FI53" i="11"/>
  <c r="FI49" i="11"/>
  <c r="FI45" i="11"/>
  <c r="FI41" i="11"/>
  <c r="FI26" i="11"/>
  <c r="FI13" i="11"/>
  <c r="FI12" i="11"/>
  <c r="FI21" i="11"/>
  <c r="FI20" i="11"/>
  <c r="FI56" i="11"/>
  <c r="FI52" i="11"/>
  <c r="FI51" i="11"/>
  <c r="FI50" i="11"/>
  <c r="FI47" i="11"/>
  <c r="FI44" i="11"/>
  <c r="FI43" i="11"/>
  <c r="FI42" i="11"/>
  <c r="FI39" i="11"/>
  <c r="FI33" i="11"/>
  <c r="FI31" i="11"/>
  <c r="FI27" i="11"/>
  <c r="FI15" i="11"/>
  <c r="FI14" i="11"/>
  <c r="FI58" i="11"/>
  <c r="FI23" i="11"/>
  <c r="FI22" i="11"/>
  <c r="FI57" i="11"/>
  <c r="FI54" i="11"/>
  <c r="FI38" i="11"/>
  <c r="FI34" i="11"/>
  <c r="FI30" i="11"/>
  <c r="FI29" i="11"/>
  <c r="FI28" i="11"/>
  <c r="FI25" i="11"/>
  <c r="FI17" i="11"/>
  <c r="FI16" i="11"/>
  <c r="FI48" i="11"/>
  <c r="FI46" i="11"/>
  <c r="FI40" i="11"/>
  <c r="FI37" i="11"/>
  <c r="FI36" i="11"/>
  <c r="FI35" i="11"/>
  <c r="FI32" i="11"/>
  <c r="FI18" i="11"/>
  <c r="CI38" i="11"/>
  <c r="EU56" i="11"/>
  <c r="EV56" i="11"/>
  <c r="CJ59" i="11"/>
  <c r="EA30" i="11"/>
  <c r="EI36" i="11"/>
  <c r="DX60" i="11"/>
  <c r="BS44" i="11"/>
  <c r="BS36" i="11"/>
  <c r="EI35" i="11"/>
  <c r="DX53" i="11"/>
  <c r="FC53" i="11"/>
  <c r="EW53" i="11"/>
  <c r="EV62" i="11"/>
  <c r="A16" i="11"/>
  <c r="C15" i="11"/>
  <c r="AL21" i="12"/>
  <c r="AL22" i="12"/>
  <c r="AL23" i="12"/>
  <c r="AL24" i="12"/>
  <c r="AJ16" i="12"/>
  <c r="AJ17" i="12"/>
  <c r="AJ18" i="12"/>
  <c r="AJ19" i="12"/>
  <c r="AD20" i="12"/>
  <c r="AD21" i="12"/>
  <c r="AD22" i="12"/>
  <c r="AY18" i="12"/>
  <c r="AY14" i="12"/>
  <c r="AY27" i="12"/>
  <c r="AY23" i="12"/>
  <c r="AB14" i="12"/>
  <c r="AB15" i="12"/>
  <c r="AB16" i="12"/>
  <c r="AB17" i="12"/>
  <c r="AN19" i="12"/>
  <c r="AN20" i="12"/>
  <c r="AN21" i="12"/>
  <c r="AN22" i="12"/>
  <c r="AG11" i="12"/>
  <c r="AG22" i="12" s="1"/>
  <c r="DG20" i="11"/>
  <c r="DG36" i="11"/>
  <c r="DG55" i="11"/>
  <c r="DG27" i="11"/>
  <c r="DG43" i="11"/>
  <c r="DG52" i="11"/>
  <c r="DG61" i="11"/>
  <c r="DG26" i="11"/>
  <c r="DG42" i="11"/>
  <c r="DG25" i="11"/>
  <c r="DG41" i="11"/>
  <c r="DG53" i="11"/>
  <c r="DO61" i="11"/>
  <c r="EQ36" i="11"/>
  <c r="EQ33" i="11"/>
  <c r="EQ28" i="11"/>
  <c r="EQ25" i="11"/>
  <c r="EQ20" i="11"/>
  <c r="EQ17" i="11"/>
  <c r="EQ49" i="11"/>
  <c r="EQ30" i="11"/>
  <c r="EQ12" i="11"/>
  <c r="EQ15" i="11"/>
  <c r="EQ23" i="11"/>
  <c r="EQ27" i="11"/>
  <c r="EN48" i="11"/>
  <c r="EN44" i="11"/>
  <c r="EN13" i="11"/>
  <c r="EN40" i="11"/>
  <c r="EN32" i="11"/>
  <c r="EN25" i="11"/>
  <c r="EN51" i="11"/>
  <c r="EN54" i="11"/>
  <c r="EN41" i="11"/>
  <c r="EN12" i="11"/>
  <c r="EN33" i="11"/>
  <c r="EN28" i="11"/>
  <c r="EN20" i="11"/>
  <c r="EN23" i="11"/>
  <c r="EN35" i="11"/>
  <c r="EN31" i="11"/>
  <c r="EN50" i="11"/>
  <c r="EN45" i="11"/>
  <c r="EN17" i="11"/>
  <c r="EN36" i="11"/>
  <c r="EN29" i="11"/>
  <c r="EN21" i="11"/>
  <c r="EN39" i="11"/>
  <c r="EN15" i="11"/>
  <c r="EN37" i="11"/>
  <c r="EN43" i="11"/>
  <c r="EN27" i="11"/>
  <c r="EN47" i="11"/>
  <c r="EN22" i="11"/>
  <c r="EN46" i="11"/>
  <c r="EN30" i="11"/>
  <c r="EN14" i="11"/>
  <c r="DU25" i="11"/>
  <c r="DU41" i="11"/>
  <c r="DU28" i="11"/>
  <c r="DU52" i="11"/>
  <c r="DU47" i="11"/>
  <c r="DU44" i="11"/>
  <c r="DU55" i="11"/>
  <c r="DU58" i="11"/>
  <c r="DU39" i="11"/>
  <c r="DU62" i="11"/>
  <c r="DU38" i="11"/>
  <c r="DU24" i="11"/>
  <c r="DU37" i="11"/>
  <c r="DU61" i="11"/>
  <c r="DU48" i="11"/>
  <c r="DU31" i="11"/>
  <c r="DU32" i="11"/>
  <c r="DU43" i="11"/>
  <c r="DU54" i="11"/>
  <c r="DU27" i="11"/>
  <c r="DU42" i="11"/>
  <c r="DU26" i="11"/>
  <c r="DU33" i="11"/>
  <c r="DU49" i="11"/>
  <c r="DU40" i="11"/>
  <c r="DU14" i="11"/>
  <c r="DU13" i="11"/>
  <c r="DU35" i="11"/>
  <c r="DU15" i="11"/>
  <c r="DU20" i="11"/>
  <c r="DU59" i="11"/>
  <c r="DU46" i="11"/>
  <c r="DU30" i="11"/>
  <c r="DU29" i="11"/>
  <c r="DU45" i="11"/>
  <c r="DU36" i="11"/>
  <c r="DU56" i="11"/>
  <c r="DU16" i="11"/>
  <c r="DU60" i="11"/>
  <c r="DU17" i="11"/>
  <c r="DU23" i="11"/>
  <c r="DU51" i="11"/>
  <c r="DU50" i="11"/>
  <c r="DU34" i="11"/>
  <c r="DU18" i="11"/>
  <c r="DU53" i="11"/>
  <c r="DU12" i="11"/>
  <c r="DQ20" i="11"/>
  <c r="DQ22" i="11"/>
  <c r="DQ13" i="11"/>
  <c r="DQ16" i="11"/>
  <c r="DQ21" i="11"/>
  <c r="DQ12" i="11"/>
  <c r="DQ27" i="11"/>
  <c r="DQ18" i="11"/>
  <c r="DQ31" i="11"/>
  <c r="DQ48" i="11"/>
  <c r="DQ34" i="11"/>
  <c r="DQ25" i="11"/>
  <c r="CE33" i="11"/>
  <c r="CE47" i="11"/>
  <c r="CE30" i="11"/>
  <c r="CE57" i="11"/>
  <c r="CE54" i="11"/>
  <c r="CE13" i="11"/>
  <c r="CE19" i="11"/>
  <c r="CE32" i="11"/>
  <c r="CE22" i="11"/>
  <c r="CE40" i="11"/>
  <c r="DZ23" i="11"/>
  <c r="DZ24" i="11"/>
  <c r="DK45" i="11"/>
  <c r="DK12" i="11"/>
  <c r="DK43" i="11"/>
  <c r="DK60" i="11"/>
  <c r="DK44" i="11"/>
  <c r="DK22" i="11"/>
  <c r="DK62" i="11"/>
  <c r="DK37" i="11"/>
  <c r="DK13" i="11"/>
  <c r="DK56" i="11"/>
  <c r="CB52" i="11"/>
  <c r="CB47" i="11"/>
  <c r="CB45" i="11"/>
  <c r="CB40" i="11"/>
  <c r="CB36" i="11"/>
  <c r="CB12" i="11"/>
  <c r="CB26" i="11"/>
  <c r="CB22" i="11"/>
  <c r="CB17" i="11"/>
  <c r="CB14" i="11"/>
  <c r="CB51" i="11"/>
  <c r="CB16" i="11"/>
  <c r="CB28" i="11"/>
  <c r="CB49" i="11"/>
  <c r="CB37" i="11"/>
  <c r="CB24" i="11"/>
  <c r="CB21" i="11"/>
  <c r="CB19" i="11"/>
  <c r="CB18" i="11"/>
  <c r="CB43" i="11"/>
  <c r="CB15" i="11"/>
  <c r="CB27" i="11"/>
  <c r="CB54" i="11"/>
  <c r="CB53" i="11"/>
  <c r="CB48" i="11"/>
  <c r="CB46" i="11"/>
  <c r="CB44" i="11"/>
  <c r="CB41" i="11"/>
  <c r="CB39" i="11"/>
  <c r="CB20" i="11"/>
  <c r="CB50" i="11"/>
  <c r="CB13" i="11"/>
  <c r="CB25" i="11"/>
  <c r="CB23" i="11"/>
  <c r="CB38" i="11"/>
  <c r="CB61" i="11"/>
  <c r="BX53" i="11"/>
  <c r="BX48" i="11"/>
  <c r="BX12" i="11"/>
  <c r="BX38" i="11"/>
  <c r="BX39" i="11"/>
  <c r="BX47" i="11"/>
  <c r="BX45" i="11"/>
  <c r="BX40" i="11"/>
  <c r="BX22" i="11"/>
  <c r="BX17" i="11"/>
  <c r="BX24" i="11"/>
  <c r="BX49" i="11"/>
  <c r="BX21" i="11"/>
  <c r="BX18" i="11"/>
  <c r="BX54" i="11"/>
  <c r="BU15" i="11"/>
  <c r="BU32" i="11"/>
  <c r="BU14" i="11"/>
  <c r="BU24" i="11"/>
  <c r="BU41" i="11"/>
  <c r="BU23" i="11"/>
  <c r="BU19" i="11"/>
  <c r="BU21" i="11"/>
  <c r="BU37" i="11"/>
  <c r="BU18" i="11"/>
  <c r="BU33" i="11"/>
  <c r="BU55" i="11"/>
  <c r="BU12" i="11"/>
  <c r="BU25" i="11"/>
  <c r="BU45" i="11"/>
  <c r="BU13" i="11"/>
  <c r="BU58" i="11"/>
  <c r="BU52" i="11"/>
  <c r="BU27" i="11"/>
  <c r="BU51" i="11"/>
  <c r="DO54" i="11"/>
  <c r="DO41" i="11"/>
  <c r="DO13" i="11"/>
  <c r="DO43" i="11"/>
  <c r="DO47" i="11"/>
  <c r="DO29" i="11"/>
  <c r="DO14" i="11"/>
  <c r="DO45" i="11"/>
  <c r="DO28" i="11"/>
  <c r="DO16" i="11"/>
  <c r="DO12" i="11"/>
  <c r="DO30" i="11"/>
  <c r="DO23" i="11"/>
  <c r="DO22" i="11"/>
  <c r="DO42" i="11"/>
  <c r="DO33" i="11"/>
  <c r="DO24" i="11"/>
  <c r="DO17" i="11"/>
  <c r="DO38" i="11"/>
  <c r="DO48" i="11"/>
  <c r="DO21" i="11"/>
  <c r="DO19" i="11"/>
  <c r="DO18" i="11"/>
  <c r="DO51" i="11"/>
  <c r="DO15" i="11"/>
  <c r="DO32" i="11"/>
  <c r="DO56" i="11"/>
  <c r="CC39" i="11"/>
  <c r="CC25" i="11"/>
  <c r="CC33" i="11"/>
  <c r="CC26" i="11"/>
  <c r="CC50" i="11"/>
  <c r="CC37" i="11"/>
  <c r="CC59" i="11"/>
  <c r="CC32" i="11"/>
  <c r="CC24" i="11"/>
  <c r="CC61" i="11"/>
  <c r="DV30" i="11"/>
  <c r="DV26" i="11"/>
  <c r="CS46" i="11"/>
  <c r="CS18" i="11"/>
  <c r="CS36" i="11"/>
  <c r="CS48" i="11"/>
  <c r="CS17" i="11"/>
  <c r="CS35" i="11"/>
  <c r="CS47" i="11"/>
  <c r="CS19" i="11"/>
  <c r="CS37" i="11"/>
  <c r="CS49" i="11"/>
  <c r="CS57" i="11"/>
  <c r="CS29" i="11"/>
  <c r="DE28" i="11"/>
  <c r="DE23" i="11"/>
  <c r="DE18" i="11"/>
  <c r="DE12" i="11"/>
  <c r="FE48" i="11"/>
  <c r="FE21" i="11"/>
  <c r="EP29" i="11"/>
  <c r="EN16" i="11"/>
  <c r="DO40" i="11"/>
  <c r="DO44" i="11"/>
  <c r="DO52" i="11"/>
  <c r="FH11" i="11"/>
  <c r="FH57" i="11" s="1"/>
  <c r="AG12" i="12"/>
  <c r="AG25" i="12"/>
  <c r="AG21" i="12"/>
  <c r="FH33" i="11"/>
  <c r="H8" i="5"/>
  <c r="A8" i="5" s="1"/>
  <c r="A17" i="11" l="1"/>
  <c r="C16" i="11"/>
  <c r="BS46" i="11"/>
  <c r="ED56" i="11"/>
  <c r="BR25" i="11"/>
  <c r="ER62" i="11"/>
  <c r="EB42" i="11"/>
  <c r="BO32" i="11"/>
  <c r="ES56" i="11"/>
  <c r="EB57" i="11"/>
  <c r="FG57" i="11"/>
  <c r="DV36" i="11"/>
  <c r="DV56" i="11"/>
  <c r="CW29" i="11"/>
  <c r="CW58" i="11"/>
  <c r="DQ59" i="11"/>
  <c r="DQ52" i="11"/>
  <c r="DQ37" i="11"/>
  <c r="BY16" i="11"/>
  <c r="CA20" i="11"/>
  <c r="DQ29" i="11"/>
  <c r="DQ14" i="11"/>
  <c r="DP30" i="11"/>
  <c r="CU58" i="11"/>
  <c r="FG19" i="11"/>
  <c r="FG33" i="11"/>
  <c r="DQ15" i="11"/>
  <c r="DP50" i="11"/>
  <c r="CU45" i="11"/>
  <c r="CW59" i="11"/>
  <c r="CS59" i="11"/>
  <c r="CS30" i="11"/>
  <c r="CS14" i="11"/>
  <c r="DP29" i="11"/>
  <c r="CS51" i="11"/>
  <c r="CY32" i="11"/>
  <c r="CY49" i="11"/>
  <c r="CY17" i="11"/>
  <c r="CY30" i="11"/>
  <c r="CY59" i="11"/>
  <c r="CY58" i="11"/>
  <c r="CY62" i="11"/>
  <c r="CY15" i="11"/>
  <c r="CY61" i="11"/>
  <c r="CY38" i="11"/>
  <c r="CY54" i="11"/>
  <c r="CY53" i="11"/>
  <c r="CY13" i="11"/>
  <c r="CY21" i="11"/>
  <c r="CY26" i="11"/>
  <c r="CY45" i="11"/>
  <c r="CY14" i="11"/>
  <c r="CY22" i="11"/>
  <c r="CY29" i="11"/>
  <c r="CY37" i="11"/>
  <c r="CY55" i="11"/>
  <c r="FG22" i="11"/>
  <c r="DP62" i="11"/>
  <c r="CW22" i="11"/>
  <c r="FG49" i="11"/>
  <c r="FG25" i="11"/>
  <c r="FG52" i="11"/>
  <c r="DP42" i="11"/>
  <c r="CS58" i="11"/>
  <c r="CS32" i="11"/>
  <c r="DP43" i="11"/>
  <c r="DQ54" i="11"/>
  <c r="DQ23" i="11"/>
  <c r="DQ58" i="11"/>
  <c r="CU53" i="11"/>
  <c r="CU43" i="11"/>
  <c r="CU23" i="11"/>
  <c r="CU41" i="11"/>
  <c r="CU17" i="11"/>
  <c r="CU34" i="11"/>
  <c r="CU14" i="11"/>
  <c r="CU49" i="11"/>
  <c r="CU47" i="11"/>
  <c r="CU31" i="11"/>
  <c r="CU51" i="11"/>
  <c r="CU57" i="11"/>
  <c r="CU29" i="11"/>
  <c r="CU46" i="11"/>
  <c r="CU26" i="11"/>
  <c r="CU12" i="11"/>
  <c r="FG48" i="11"/>
  <c r="CS34" i="11"/>
  <c r="CS23" i="11"/>
  <c r="DP25" i="11"/>
  <c r="DL11" i="11"/>
  <c r="DL21" i="11" s="1"/>
  <c r="DT13" i="11"/>
  <c r="DP13" i="11"/>
  <c r="CB60" i="11"/>
  <c r="CX60" i="11"/>
  <c r="CS56" i="11"/>
  <c r="CU56" i="11"/>
  <c r="BQ56" i="11"/>
  <c r="DB11" i="11"/>
  <c r="CW56" i="11"/>
  <c r="CY56" i="11"/>
  <c r="CS52" i="11"/>
  <c r="CU52" i="11"/>
  <c r="CX11" i="11"/>
  <c r="BQ52" i="11"/>
  <c r="CY48" i="11"/>
  <c r="CT11" i="11"/>
  <c r="CT48" i="11" s="1"/>
  <c r="CU48" i="11"/>
  <c r="BQ48" i="11"/>
  <c r="BQ44" i="11"/>
  <c r="CU44" i="11"/>
  <c r="CL11" i="11"/>
  <c r="CY40" i="11"/>
  <c r="BQ40" i="11"/>
  <c r="CS40" i="11"/>
  <c r="CU36" i="11"/>
  <c r="CY36" i="11"/>
  <c r="CD11" i="11"/>
  <c r="CX32" i="11"/>
  <c r="BZ11" i="11"/>
  <c r="CU28" i="11"/>
  <c r="CS28" i="11"/>
  <c r="CX28" i="11"/>
  <c r="CU24" i="11"/>
  <c r="CY24" i="11"/>
  <c r="BQ24" i="11"/>
  <c r="DE20" i="11"/>
  <c r="CU20" i="11"/>
  <c r="BQ20" i="11"/>
  <c r="BN11" i="11"/>
  <c r="CU16" i="11"/>
  <c r="CW16" i="11"/>
  <c r="CY16" i="11"/>
  <c r="FG37" i="11"/>
  <c r="FG18" i="11"/>
  <c r="FG31" i="11"/>
  <c r="FG50" i="11"/>
  <c r="FG12" i="11"/>
  <c r="FG29" i="11"/>
  <c r="FG53" i="11"/>
  <c r="FG42" i="11"/>
  <c r="FG15" i="11"/>
  <c r="FG38" i="11"/>
  <c r="FG47" i="11"/>
  <c r="CW44" i="11"/>
  <c r="CW26" i="11"/>
  <c r="CW43" i="11"/>
  <c r="CW18" i="11"/>
  <c r="CW51" i="11"/>
  <c r="CW27" i="11"/>
  <c r="CS62" i="11"/>
  <c r="CS26" i="11"/>
  <c r="CS53" i="11"/>
  <c r="CS27" i="11"/>
  <c r="CS38" i="11"/>
  <c r="CS43" i="11"/>
  <c r="CS55" i="11"/>
  <c r="CS54" i="11"/>
  <c r="CS61" i="11"/>
  <c r="DP41" i="11"/>
  <c r="DP12" i="11"/>
  <c r="DP37" i="11"/>
  <c r="DP55" i="11"/>
  <c r="DP58" i="11"/>
  <c r="DP57" i="11"/>
  <c r="DP26" i="11"/>
  <c r="DP46" i="11"/>
  <c r="DP23" i="11"/>
  <c r="DP59" i="11"/>
  <c r="DP33" i="11"/>
  <c r="DP27" i="11"/>
  <c r="DP53" i="11"/>
  <c r="DP34" i="11"/>
  <c r="AV12" i="12"/>
  <c r="AS11" i="12"/>
  <c r="DT60" i="11"/>
  <c r="DQ60" i="11"/>
  <c r="DP60" i="11"/>
  <c r="DP52" i="11"/>
  <c r="DP48" i="11"/>
  <c r="DT48" i="11"/>
  <c r="EM11" i="11"/>
  <c r="FG40" i="11"/>
  <c r="DT40" i="11"/>
  <c r="DP40" i="11"/>
  <c r="DS36" i="11"/>
  <c r="DT36" i="11"/>
  <c r="FG36" i="11"/>
  <c r="FG32" i="11"/>
  <c r="DT32" i="11"/>
  <c r="DT28" i="11"/>
  <c r="DP28" i="11"/>
  <c r="DW11" i="11"/>
  <c r="DW47" i="11" s="1"/>
  <c r="DT24" i="11"/>
  <c r="DP24" i="11"/>
  <c r="DS11" i="11"/>
  <c r="DT20" i="11"/>
  <c r="FG20" i="11"/>
  <c r="DE53" i="11"/>
  <c r="DE30" i="11"/>
  <c r="DE42" i="11"/>
  <c r="DE49" i="11"/>
  <c r="DE58" i="11"/>
  <c r="DE55" i="11"/>
  <c r="DE50" i="11"/>
  <c r="DE34" i="11"/>
  <c r="DE31" i="11"/>
  <c r="DT58" i="11"/>
  <c r="DT41" i="11"/>
  <c r="DT34" i="11"/>
  <c r="DT26" i="11"/>
  <c r="DT12" i="11"/>
  <c r="CX12" i="11"/>
  <c r="DE17" i="11"/>
  <c r="DV34" i="11"/>
  <c r="CU54" i="11"/>
  <c r="BY38" i="11"/>
  <c r="CS22" i="11"/>
  <c r="I20" i="13"/>
  <c r="BD17" i="12"/>
  <c r="M21" i="13"/>
  <c r="EG60" i="11"/>
  <c r="AX27" i="12"/>
  <c r="BH15" i="12"/>
  <c r="DQ51" i="11"/>
  <c r="DT39" i="11"/>
  <c r="DP31" i="11"/>
  <c r="CU59" i="11"/>
  <c r="BO55" i="11"/>
  <c r="CY51" i="11"/>
  <c r="DE47" i="11"/>
  <c r="CY35" i="11"/>
  <c r="CU19" i="11"/>
  <c r="BJ12" i="11"/>
  <c r="M19" i="13"/>
  <c r="M23" i="13"/>
  <c r="AG17" i="12"/>
  <c r="AG13" i="12"/>
  <c r="BB26" i="12"/>
  <c r="BB27" i="12"/>
  <c r="BB24" i="12"/>
  <c r="BB17" i="12"/>
  <c r="AV19" i="12"/>
  <c r="AV26" i="12"/>
  <c r="BG20" i="12"/>
  <c r="BG13" i="12"/>
  <c r="BH28" i="12"/>
  <c r="BH25" i="12"/>
  <c r="BH18" i="12"/>
  <c r="BD27" i="12"/>
  <c r="BD20" i="12"/>
  <c r="AX16" i="12"/>
  <c r="AX13" i="12"/>
  <c r="BG17" i="12"/>
  <c r="BD23" i="12"/>
  <c r="AX15" i="12"/>
  <c r="AX12" i="12"/>
  <c r="BA28" i="12"/>
  <c r="BA22" i="12"/>
  <c r="BA13" i="12"/>
  <c r="BA26" i="12"/>
  <c r="BA17" i="12"/>
  <c r="BA20" i="12"/>
  <c r="BA23" i="12"/>
  <c r="BA12" i="12"/>
  <c r="BA16" i="12"/>
  <c r="BA15" i="12"/>
  <c r="BA25" i="12"/>
  <c r="BA19" i="12"/>
  <c r="BA21" i="12"/>
  <c r="BA27" i="12"/>
  <c r="BA24" i="12"/>
  <c r="BA18" i="12"/>
  <c r="BA14" i="12"/>
  <c r="BB19" i="12"/>
  <c r="BB20" i="12"/>
  <c r="AV15" i="12"/>
  <c r="AV16" i="12"/>
  <c r="AV17" i="12"/>
  <c r="BG15" i="12"/>
  <c r="BG16" i="12"/>
  <c r="BG18" i="12"/>
  <c r="BH20" i="12"/>
  <c r="BH22" i="12"/>
  <c r="BH23" i="12"/>
  <c r="BD22" i="12"/>
  <c r="BD24" i="12"/>
  <c r="AX28" i="12"/>
  <c r="AX14" i="12"/>
  <c r="FH19" i="11"/>
  <c r="FH56" i="11"/>
  <c r="FH60" i="11"/>
  <c r="FH21" i="11"/>
  <c r="FH42" i="11"/>
  <c r="A18" i="11"/>
  <c r="C17" i="11"/>
  <c r="FH40" i="11"/>
  <c r="DS35" i="11"/>
  <c r="DL23" i="11"/>
  <c r="DW61" i="11"/>
  <c r="DW41" i="11"/>
  <c r="DW18" i="11"/>
  <c r="DW49" i="11"/>
  <c r="DW42" i="11"/>
  <c r="DW45" i="11"/>
  <c r="DW20" i="11"/>
  <c r="DW13" i="11"/>
  <c r="DW30" i="11"/>
  <c r="DW24" i="11"/>
  <c r="DW50" i="11"/>
  <c r="DW29" i="11"/>
  <c r="DW39" i="11"/>
  <c r="DW53" i="11"/>
  <c r="DW38" i="11"/>
  <c r="DW59" i="11"/>
  <c r="DW32" i="11"/>
  <c r="DW58" i="11"/>
  <c r="DW27" i="11"/>
  <c r="DW57" i="11"/>
  <c r="DS17" i="11"/>
  <c r="DS49" i="11"/>
  <c r="DS61" i="11"/>
  <c r="DS14" i="11"/>
  <c r="DS21" i="11"/>
  <c r="DS25" i="11"/>
  <c r="DS33" i="11"/>
  <c r="DS41" i="11"/>
  <c r="DS48" i="11"/>
  <c r="DS54" i="11"/>
  <c r="DS60" i="11"/>
  <c r="DS24" i="11"/>
  <c r="DS15" i="11"/>
  <c r="DS27" i="11"/>
  <c r="DS39" i="11"/>
  <c r="DS51" i="11"/>
  <c r="DS30" i="11"/>
  <c r="DS62" i="11"/>
  <c r="DS32" i="11"/>
  <c r="DS40" i="11"/>
  <c r="DS45" i="11"/>
  <c r="DS53" i="11"/>
  <c r="DS58" i="11"/>
  <c r="DS31" i="11"/>
  <c r="DS55" i="11"/>
  <c r="DS34" i="11"/>
  <c r="DS18" i="11"/>
  <c r="DS29" i="11"/>
  <c r="DS37" i="11"/>
  <c r="DS44" i="11"/>
  <c r="DS52" i="11"/>
  <c r="DS57" i="11"/>
  <c r="DS16" i="11"/>
  <c r="DS47" i="11"/>
  <c r="DS19" i="11"/>
  <c r="DS59" i="11"/>
  <c r="DS23" i="11"/>
  <c r="DS22" i="11"/>
  <c r="DS38" i="11"/>
  <c r="DL37" i="11"/>
  <c r="DL57" i="11"/>
  <c r="DL46" i="11"/>
  <c r="DL42" i="11"/>
  <c r="DL45" i="11"/>
  <c r="DL61" i="11"/>
  <c r="DL26" i="11"/>
  <c r="DL43" i="11"/>
  <c r="DL25" i="11"/>
  <c r="DL40" i="11"/>
  <c r="DL20" i="11"/>
  <c r="DL54" i="11"/>
  <c r="DL47" i="11"/>
  <c r="DL31" i="11"/>
  <c r="DW17" i="11"/>
  <c r="CV50" i="11"/>
  <c r="CV15" i="11"/>
  <c r="CV60" i="11"/>
  <c r="CV26" i="11"/>
  <c r="CV34" i="11"/>
  <c r="CV52" i="11"/>
  <c r="CV54" i="11"/>
  <c r="CV55" i="11"/>
  <c r="CV12" i="11"/>
  <c r="CV21" i="11"/>
  <c r="CV30" i="11"/>
  <c r="CV13" i="11"/>
  <c r="CV37" i="11"/>
  <c r="CV29" i="11"/>
  <c r="CV16" i="11"/>
  <c r="CV43" i="11"/>
  <c r="CV51" i="11"/>
  <c r="CV57" i="11"/>
  <c r="CV14" i="11"/>
  <c r="CV40" i="11"/>
  <c r="CV59" i="11"/>
  <c r="CV19" i="11"/>
  <c r="CV49" i="11"/>
  <c r="CV61" i="11"/>
  <c r="CV20" i="11"/>
  <c r="CV44" i="11"/>
  <c r="CV47" i="11"/>
  <c r="CV33" i="11"/>
  <c r="CV17" i="11"/>
  <c r="CV41" i="11"/>
  <c r="CV48" i="11"/>
  <c r="CV58" i="11"/>
  <c r="CV39" i="11"/>
  <c r="CV35" i="11"/>
  <c r="CV38" i="11"/>
  <c r="CV62" i="11"/>
  <c r="CV23" i="11"/>
  <c r="CV36" i="11"/>
  <c r="CV25" i="11"/>
  <c r="CV53" i="11"/>
  <c r="CV27" i="11"/>
  <c r="CV56" i="11"/>
  <c r="CV22" i="11"/>
  <c r="CV18" i="11"/>
  <c r="CV45" i="11"/>
  <c r="CV46" i="11"/>
  <c r="DL50" i="11"/>
  <c r="DS42" i="11"/>
  <c r="CV42" i="11"/>
  <c r="CX18" i="11"/>
  <c r="DP38" i="11"/>
  <c r="DS20" i="11"/>
  <c r="CX26" i="11"/>
  <c r="CX19" i="11"/>
  <c r="DP45" i="11"/>
  <c r="EI48" i="11"/>
  <c r="EO45" i="11"/>
  <c r="EH57" i="11"/>
  <c r="EH38" i="11"/>
  <c r="EC54" i="11"/>
  <c r="ET62" i="11"/>
  <c r="ER47" i="11"/>
  <c r="ER60" i="11"/>
  <c r="BR27" i="11"/>
  <c r="ET56" i="11"/>
  <c r="EC50" i="11"/>
  <c r="ER55" i="11"/>
  <c r="BR34" i="11"/>
  <c r="EG55" i="11"/>
  <c r="EG50" i="11"/>
  <c r="EG56" i="11"/>
  <c r="ET57" i="11"/>
  <c r="EG35" i="11"/>
  <c r="BR28" i="11"/>
  <c r="EO47" i="11"/>
  <c r="BR21" i="11"/>
  <c r="BR20" i="11"/>
  <c r="BT56" i="11"/>
  <c r="FG24" i="11"/>
  <c r="EB60" i="11"/>
  <c r="DV28" i="11"/>
  <c r="DV44" i="11"/>
  <c r="DV60" i="11"/>
  <c r="CW25" i="11"/>
  <c r="CW41" i="11"/>
  <c r="CW49" i="11"/>
  <c r="EB35" i="11"/>
  <c r="FG56" i="11"/>
  <c r="FG62" i="11"/>
  <c r="EE11" i="11"/>
  <c r="DQ44" i="11"/>
  <c r="BY56" i="11"/>
  <c r="CA28" i="11"/>
  <c r="CA24" i="11"/>
  <c r="BQ26" i="11"/>
  <c r="BQ42" i="11"/>
  <c r="BQ50" i="11"/>
  <c r="DP32" i="11"/>
  <c r="DF11" i="11"/>
  <c r="CY47" i="11"/>
  <c r="EL11" i="11"/>
  <c r="DE61" i="11"/>
  <c r="DE27" i="11"/>
  <c r="CT18" i="11"/>
  <c r="BQ28" i="11"/>
  <c r="BQ57" i="11"/>
  <c r="CT17" i="11"/>
  <c r="CT58" i="11"/>
  <c r="CV32" i="11"/>
  <c r="CX20" i="11"/>
  <c r="DT14" i="11"/>
  <c r="DV57" i="11"/>
  <c r="CU22" i="11"/>
  <c r="CU38" i="11"/>
  <c r="CU62" i="11"/>
  <c r="CW32" i="11"/>
  <c r="CW46" i="11"/>
  <c r="CY42" i="11"/>
  <c r="DP22" i="11"/>
  <c r="FG21" i="11"/>
  <c r="FG51" i="11"/>
  <c r="FG43" i="11"/>
  <c r="DP14" i="11"/>
  <c r="FG17" i="11"/>
  <c r="CX38" i="11"/>
  <c r="BQ32" i="11"/>
  <c r="BQ61" i="11"/>
  <c r="CT15" i="11"/>
  <c r="CT57" i="11"/>
  <c r="CV31" i="11"/>
  <c r="CS20" i="11"/>
  <c r="CU21" i="11"/>
  <c r="CU37" i="11"/>
  <c r="CU61" i="11"/>
  <c r="CW42" i="11"/>
  <c r="DS26" i="11"/>
  <c r="DS46" i="11"/>
  <c r="DQ19" i="11"/>
  <c r="FG44" i="11"/>
  <c r="FG27" i="11"/>
  <c r="CU50" i="11"/>
  <c r="DE46" i="11"/>
  <c r="BQ29" i="11"/>
  <c r="BQ59" i="11"/>
  <c r="CT13" i="11"/>
  <c r="CT35" i="11"/>
  <c r="CV28" i="11"/>
  <c r="CX16" i="11"/>
  <c r="DT53" i="11"/>
  <c r="CT49" i="11"/>
  <c r="CS42" i="11"/>
  <c r="CU35" i="11"/>
  <c r="CY27" i="11"/>
  <c r="BQ41" i="11"/>
  <c r="CS41" i="11"/>
  <c r="BQ15" i="11"/>
  <c r="CS45" i="11"/>
  <c r="CS24" i="11"/>
  <c r="DS50" i="11"/>
  <c r="DL35" i="11"/>
  <c r="DL51" i="11"/>
  <c r="DP49" i="11"/>
  <c r="DW31" i="11"/>
  <c r="CS33" i="11"/>
  <c r="DP20" i="11"/>
  <c r="DR11" i="11"/>
  <c r="DE39" i="11"/>
  <c r="DL55" i="11"/>
  <c r="DP39" i="11"/>
  <c r="DT23" i="11"/>
  <c r="DP16" i="11"/>
  <c r="DP51" i="11"/>
  <c r="CX58" i="11"/>
  <c r="DP21" i="11"/>
  <c r="DS13" i="11"/>
  <c r="DL62" i="11"/>
  <c r="DW40" i="11"/>
  <c r="DS56" i="11"/>
  <c r="DS43" i="11"/>
  <c r="DS28" i="11"/>
  <c r="CY57" i="11"/>
  <c r="CY41" i="11"/>
  <c r="CY33" i="11"/>
  <c r="CY28" i="11"/>
  <c r="CY23" i="11"/>
  <c r="CY18" i="11"/>
  <c r="CY12" i="11"/>
  <c r="CU40" i="11"/>
  <c r="DT21" i="11"/>
  <c r="DW28" i="11"/>
  <c r="DT49" i="11"/>
  <c r="DT44" i="11"/>
  <c r="DT38" i="11"/>
  <c r="DT16" i="11"/>
  <c r="CX57" i="11"/>
  <c r="CX30" i="11"/>
  <c r="CX23" i="11"/>
  <c r="CX14" i="11"/>
  <c r="CT26" i="11"/>
  <c r="DL16" i="11"/>
  <c r="DE37" i="11"/>
  <c r="AT19" i="12"/>
  <c r="AT15" i="12"/>
  <c r="AT28" i="12"/>
  <c r="AT24" i="12"/>
  <c r="AT20" i="12"/>
  <c r="AT16" i="12"/>
  <c r="AT12" i="12"/>
  <c r="AT25" i="12"/>
  <c r="AT21" i="12"/>
  <c r="AT17" i="12"/>
  <c r="AT13" i="12"/>
  <c r="AT26" i="12"/>
  <c r="AT22" i="12"/>
  <c r="AT18" i="12"/>
  <c r="AT14" i="12"/>
  <c r="AT27" i="12"/>
  <c r="AT23" i="12"/>
  <c r="AF19" i="12"/>
  <c r="AF20" i="12"/>
  <c r="AF21" i="12"/>
  <c r="AF22" i="12"/>
  <c r="AF23" i="12"/>
  <c r="AF24" i="12"/>
  <c r="AF25" i="12"/>
  <c r="AF26" i="12"/>
  <c r="AF27" i="12"/>
  <c r="AF28" i="12"/>
  <c r="AF12" i="12"/>
  <c r="AF13" i="12"/>
  <c r="AF14" i="12"/>
  <c r="AF15" i="12"/>
  <c r="AF16" i="12"/>
  <c r="AF17" i="12"/>
  <c r="AF18" i="12"/>
  <c r="AO16" i="12"/>
  <c r="AO15" i="12"/>
  <c r="AO14" i="12"/>
  <c r="AO13" i="12"/>
  <c r="AO12" i="12"/>
  <c r="AO28" i="12"/>
  <c r="AO27" i="12"/>
  <c r="AO26" i="12"/>
  <c r="AO25" i="12"/>
  <c r="AO24" i="12"/>
  <c r="AO23" i="12"/>
  <c r="AO22" i="12"/>
  <c r="AO21" i="12"/>
  <c r="AO20" i="12"/>
  <c r="AO19" i="12"/>
  <c r="AO18" i="12"/>
  <c r="AO17" i="12"/>
  <c r="BW55" i="11"/>
  <c r="BW39" i="11"/>
  <c r="BW45" i="11"/>
  <c r="BW56" i="11"/>
  <c r="BW25" i="11"/>
  <c r="BW44" i="11"/>
  <c r="BW37" i="11"/>
  <c r="BW51" i="11"/>
  <c r="BW24" i="11"/>
  <c r="BW12" i="11"/>
  <c r="BW53" i="11"/>
  <c r="BW19" i="11"/>
  <c r="BW35" i="11"/>
  <c r="BW57" i="11"/>
  <c r="BW17" i="11"/>
  <c r="BW48" i="11"/>
  <c r="BW18" i="11"/>
  <c r="BW15" i="11"/>
  <c r="BW36" i="11"/>
  <c r="BW32" i="11"/>
  <c r="BW30" i="11"/>
  <c r="BW43" i="11"/>
  <c r="BW60" i="11"/>
  <c r="BW26" i="11"/>
  <c r="BW38" i="11"/>
  <c r="BW40" i="11"/>
  <c r="BW23" i="11"/>
  <c r="BW13" i="11"/>
  <c r="BW49" i="11"/>
  <c r="BW22" i="11"/>
  <c r="BW14" i="11"/>
  <c r="BW52" i="11"/>
  <c r="BW21" i="11"/>
  <c r="BW47" i="11"/>
  <c r="BW20" i="11"/>
  <c r="BW58" i="11"/>
  <c r="BW29" i="11"/>
  <c r="BW34" i="11"/>
  <c r="BW41" i="11"/>
  <c r="BW61" i="11"/>
  <c r="BW59" i="11"/>
  <c r="BW42" i="11"/>
  <c r="BW62" i="11"/>
  <c r="BW54" i="11"/>
  <c r="BW50" i="11"/>
  <c r="BW16" i="11"/>
  <c r="BW28" i="11"/>
  <c r="BW27" i="11"/>
  <c r="BW31" i="11"/>
  <c r="BW46" i="11"/>
  <c r="BW33" i="11"/>
  <c r="EK53" i="11"/>
  <c r="EK59" i="11"/>
  <c r="EK58" i="11"/>
  <c r="FC25" i="11"/>
  <c r="FC34" i="11"/>
  <c r="FC14" i="11"/>
  <c r="FC33" i="11"/>
  <c r="FC44" i="11"/>
  <c r="FC52" i="11"/>
  <c r="FC41" i="11"/>
  <c r="FC23" i="11"/>
  <c r="FC35" i="11"/>
  <c r="FC46" i="11"/>
  <c r="FC61" i="11"/>
  <c r="FC24" i="11"/>
  <c r="CG26" i="11"/>
  <c r="CG34" i="11"/>
  <c r="CG25" i="11"/>
  <c r="CG12" i="11"/>
  <c r="CG48" i="11"/>
  <c r="CG13" i="11"/>
  <c r="CG35" i="11"/>
  <c r="CG47" i="11"/>
  <c r="CG57" i="11"/>
  <c r="CG49" i="11"/>
  <c r="CG58" i="11"/>
  <c r="FA36" i="11"/>
  <c r="FA48" i="11"/>
  <c r="FA28" i="11"/>
  <c r="FA38" i="11"/>
  <c r="FA15" i="11"/>
  <c r="FA39" i="11"/>
  <c r="FA47" i="11"/>
  <c r="FA52" i="11"/>
  <c r="FA41" i="11"/>
  <c r="FA56" i="11"/>
  <c r="FA55" i="11"/>
  <c r="EY58" i="11"/>
  <c r="EK41" i="11"/>
  <c r="EK43" i="11"/>
  <c r="CG59" i="11"/>
  <c r="FC56" i="11"/>
  <c r="DL30" i="11"/>
  <c r="EY62" i="11"/>
  <c r="FC57" i="11"/>
  <c r="EY41" i="11"/>
  <c r="EY18" i="11"/>
  <c r="EY37" i="11"/>
  <c r="EY20" i="11"/>
  <c r="EY25" i="11"/>
  <c r="EY34" i="11"/>
  <c r="EY14" i="11"/>
  <c r="EY33" i="11"/>
  <c r="EY44" i="11"/>
  <c r="EY55" i="11"/>
  <c r="EY50" i="11"/>
  <c r="EK32" i="11"/>
  <c r="EK17" i="11"/>
  <c r="EK30" i="11"/>
  <c r="EK14" i="11"/>
  <c r="EK33" i="11"/>
  <c r="EK13" i="11"/>
  <c r="EK61" i="11"/>
  <c r="EK52" i="11"/>
  <c r="FC62" i="11"/>
  <c r="EH25" i="11"/>
  <c r="EH53" i="11"/>
  <c r="EH16" i="11"/>
  <c r="EH32" i="11"/>
  <c r="EH20" i="11"/>
  <c r="EH47" i="11"/>
  <c r="EH60" i="11"/>
  <c r="EH52" i="11"/>
  <c r="EH41" i="11"/>
  <c r="EH50" i="11"/>
  <c r="EH61" i="11"/>
  <c r="EK48" i="11"/>
  <c r="FC17" i="11"/>
  <c r="FC30" i="11"/>
  <c r="FC54" i="11"/>
  <c r="FC31" i="11"/>
  <c r="FC43" i="11"/>
  <c r="FC51" i="11"/>
  <c r="FC26" i="11"/>
  <c r="FC22" i="11"/>
  <c r="FC32" i="11"/>
  <c r="FC40" i="11"/>
  <c r="FC21" i="11"/>
  <c r="FC59" i="11"/>
  <c r="CG23" i="11"/>
  <c r="CG31" i="11"/>
  <c r="CG21" i="11"/>
  <c r="CG16" i="11"/>
  <c r="CG17" i="11"/>
  <c r="CG24" i="11"/>
  <c r="CG42" i="11"/>
  <c r="CG45" i="11"/>
  <c r="CG55" i="11"/>
  <c r="CG43" i="11"/>
  <c r="CG61" i="11"/>
  <c r="CG46" i="11"/>
  <c r="FA35" i="11"/>
  <c r="FA46" i="11"/>
  <c r="FA25" i="11"/>
  <c r="FA34" i="11"/>
  <c r="FA14" i="11"/>
  <c r="FA33" i="11"/>
  <c r="FA44" i="11"/>
  <c r="FA21" i="11"/>
  <c r="FA26" i="11"/>
  <c r="FA19" i="11"/>
  <c r="FA60" i="11"/>
  <c r="FA24" i="11"/>
  <c r="EK51" i="11"/>
  <c r="EH42" i="11"/>
  <c r="FA58" i="11"/>
  <c r="EK44" i="11"/>
  <c r="EK49" i="11"/>
  <c r="CG62" i="11"/>
  <c r="EK40" i="11"/>
  <c r="EO54" i="11"/>
  <c r="EG62" i="11"/>
  <c r="FH23" i="11"/>
  <c r="FH24" i="11"/>
  <c r="FH48" i="11"/>
  <c r="FA53" i="11"/>
  <c r="FA57" i="11"/>
  <c r="EY26" i="11"/>
  <c r="EY23" i="11"/>
  <c r="EY36" i="11"/>
  <c r="EY48" i="11"/>
  <c r="EY17" i="11"/>
  <c r="EY30" i="11"/>
  <c r="EY24" i="11"/>
  <c r="EY31" i="11"/>
  <c r="EY43" i="11"/>
  <c r="EY53" i="11"/>
  <c r="EY49" i="11"/>
  <c r="EK18" i="11"/>
  <c r="EK16" i="11"/>
  <c r="EK29" i="11"/>
  <c r="EK23" i="11"/>
  <c r="EK31" i="11"/>
  <c r="EK12" i="11"/>
  <c r="EK47" i="11"/>
  <c r="EK36" i="11"/>
  <c r="EK57" i="11"/>
  <c r="EH24" i="11"/>
  <c r="EH15" i="11"/>
  <c r="EH29" i="11"/>
  <c r="EH28" i="11"/>
  <c r="EH12" i="11"/>
  <c r="EH45" i="11"/>
  <c r="EH36" i="11"/>
  <c r="EH48" i="11"/>
  <c r="EH37" i="11"/>
  <c r="EH49" i="11"/>
  <c r="EH58" i="11"/>
  <c r="FA62" i="11"/>
  <c r="FA54" i="11"/>
  <c r="FC16" i="11"/>
  <c r="FC29" i="11"/>
  <c r="FC19" i="11"/>
  <c r="FC27" i="11"/>
  <c r="FC42" i="11"/>
  <c r="FC50" i="11"/>
  <c r="FC13" i="11"/>
  <c r="FC49" i="11"/>
  <c r="FC18" i="11"/>
  <c r="FC37" i="11"/>
  <c r="FC20" i="11"/>
  <c r="CG20" i="11"/>
  <c r="CG28" i="11"/>
  <c r="CG19" i="11"/>
  <c r="CG33" i="11"/>
  <c r="CG32" i="11"/>
  <c r="CG22" i="11"/>
  <c r="CG14" i="11"/>
  <c r="CG41" i="11"/>
  <c r="CG53" i="11"/>
  <c r="CG40" i="11"/>
  <c r="CG60" i="11"/>
  <c r="FA32" i="11"/>
  <c r="FA40" i="11"/>
  <c r="FA17" i="11"/>
  <c r="FA30" i="11"/>
  <c r="FA23" i="11"/>
  <c r="FA31" i="11"/>
  <c r="FA43" i="11"/>
  <c r="FA20" i="11"/>
  <c r="FA13" i="11"/>
  <c r="FA49" i="11"/>
  <c r="FA61" i="11"/>
  <c r="EY52" i="11"/>
  <c r="EY54" i="11"/>
  <c r="EH55" i="11"/>
  <c r="EK24" i="11"/>
  <c r="B8" i="5"/>
  <c r="A8" i="4"/>
  <c r="AH13" i="12"/>
  <c r="AH14" i="12"/>
  <c r="AH15" i="12"/>
  <c r="AH16" i="12"/>
  <c r="AH17" i="12"/>
  <c r="AH18" i="12"/>
  <c r="AH19" i="12"/>
  <c r="AH20" i="12"/>
  <c r="AH21" i="12"/>
  <c r="AH22" i="12"/>
  <c r="AH23" i="12"/>
  <c r="AH24" i="12"/>
  <c r="AH25" i="12"/>
  <c r="AH26" i="12"/>
  <c r="AH27" i="12"/>
  <c r="AH28" i="12"/>
  <c r="AH12" i="12"/>
  <c r="AM15" i="12"/>
  <c r="AM14" i="12"/>
  <c r="AM13" i="12"/>
  <c r="AM12" i="12"/>
  <c r="AM28" i="12"/>
  <c r="AM27" i="12"/>
  <c r="AM26" i="12"/>
  <c r="AM25" i="12"/>
  <c r="AM24" i="12"/>
  <c r="AM23" i="12"/>
  <c r="AM22" i="12"/>
  <c r="AM21" i="12"/>
  <c r="AM20" i="12"/>
  <c r="AM19" i="12"/>
  <c r="AM18" i="12"/>
  <c r="AM17" i="12"/>
  <c r="AM16" i="12"/>
  <c r="DY15" i="11"/>
  <c r="DY58" i="11"/>
  <c r="DY13" i="11"/>
  <c r="DY16" i="11"/>
  <c r="DY22" i="11"/>
  <c r="DY59" i="11"/>
  <c r="DY25" i="11"/>
  <c r="DY47" i="11"/>
  <c r="DY43" i="11"/>
  <c r="DY38" i="11"/>
  <c r="DY28" i="11"/>
  <c r="DY27" i="11"/>
  <c r="DY17" i="11"/>
  <c r="DY24" i="11"/>
  <c r="DY55" i="11"/>
  <c r="DY18" i="11"/>
  <c r="DY31" i="11"/>
  <c r="DY61" i="11"/>
  <c r="DY32" i="11"/>
  <c r="DY50" i="11"/>
  <c r="DY49" i="11"/>
  <c r="DY48" i="11"/>
  <c r="DY44" i="11"/>
  <c r="DY35" i="11"/>
  <c r="DY60" i="11"/>
  <c r="DY52" i="11"/>
  <c r="DY34" i="11"/>
  <c r="DY39" i="11"/>
  <c r="DY21" i="11"/>
  <c r="DY54" i="11"/>
  <c r="DY41" i="11"/>
  <c r="DY14" i="11"/>
  <c r="DY57" i="11"/>
  <c r="DY56" i="11"/>
  <c r="DY20" i="11"/>
  <c r="DY23" i="11"/>
  <c r="DY26" i="11"/>
  <c r="DY12" i="11"/>
  <c r="DY29" i="11"/>
  <c r="DY37" i="11"/>
  <c r="DY36" i="11"/>
  <c r="DY19" i="11"/>
  <c r="DY40" i="11"/>
  <c r="DY33" i="11"/>
  <c r="DY45" i="11"/>
  <c r="DY46" i="11"/>
  <c r="DY53" i="11"/>
  <c r="DY42" i="11"/>
  <c r="DY30" i="11"/>
  <c r="DY51" i="11"/>
  <c r="BM18" i="11"/>
  <c r="BM26" i="11"/>
  <c r="BM29" i="11"/>
  <c r="BM43" i="11"/>
  <c r="BM61" i="11"/>
  <c r="BM58" i="11"/>
  <c r="BM53" i="11"/>
  <c r="BM28" i="11"/>
  <c r="BM39" i="11"/>
  <c r="BM25" i="11"/>
  <c r="BM12" i="11"/>
  <c r="BM16" i="11"/>
  <c r="BM17" i="11"/>
  <c r="BM36" i="11"/>
  <c r="BM54" i="11"/>
  <c r="BM27" i="11"/>
  <c r="BM41" i="11"/>
  <c r="BM60" i="11"/>
  <c r="BM51" i="11"/>
  <c r="BM52" i="11"/>
  <c r="BM48" i="11"/>
  <c r="BM59" i="11"/>
  <c r="BM35" i="11"/>
  <c r="BM50" i="11"/>
  <c r="BM21" i="11"/>
  <c r="BM38" i="11"/>
  <c r="BM33" i="11"/>
  <c r="BM31" i="11"/>
  <c r="BM23" i="11"/>
  <c r="BM34" i="11"/>
  <c r="BM57" i="11"/>
  <c r="BM47" i="11"/>
  <c r="BM30" i="11"/>
  <c r="BM46" i="11"/>
  <c r="BM49" i="11"/>
  <c r="BM56" i="11"/>
  <c r="BM42" i="11"/>
  <c r="BM55" i="11"/>
  <c r="BM37" i="11"/>
  <c r="BM15" i="11"/>
  <c r="BM13" i="11"/>
  <c r="BM62" i="11"/>
  <c r="BM32" i="11"/>
  <c r="BM45" i="11"/>
  <c r="BM22" i="11"/>
  <c r="BM24" i="11"/>
  <c r="BM40" i="11"/>
  <c r="BM44" i="11"/>
  <c r="BM20" i="11"/>
  <c r="BM14" i="11"/>
  <c r="CK59" i="11"/>
  <c r="CK52" i="11"/>
  <c r="CK56" i="11"/>
  <c r="CK17" i="11"/>
  <c r="CK14" i="11"/>
  <c r="CK29" i="11"/>
  <c r="CK23" i="11"/>
  <c r="CK16" i="11"/>
  <c r="CK31" i="11"/>
  <c r="CK20" i="11"/>
  <c r="CK38" i="11"/>
  <c r="CK55" i="11"/>
  <c r="CK27" i="11"/>
  <c r="CK39" i="11"/>
  <c r="CK12" i="11"/>
  <c r="CK61" i="11"/>
  <c r="CK49" i="11"/>
  <c r="CK42" i="11"/>
  <c r="CK50" i="11"/>
  <c r="CK46" i="11"/>
  <c r="CK36" i="11"/>
  <c r="CK58" i="11"/>
  <c r="CK34" i="11"/>
  <c r="CK54" i="11"/>
  <c r="CK51" i="11"/>
  <c r="CK53" i="11"/>
  <c r="CK35" i="11"/>
  <c r="CK40" i="11"/>
  <c r="CK28" i="11"/>
  <c r="CK22" i="11"/>
  <c r="CK21" i="11"/>
  <c r="CK26" i="11"/>
  <c r="CK25" i="11"/>
  <c r="CK32" i="11"/>
  <c r="CK30" i="11"/>
  <c r="CK47" i="11"/>
  <c r="CK48" i="11"/>
  <c r="CK62" i="11"/>
  <c r="CK24" i="11"/>
  <c r="CK15" i="11"/>
  <c r="CK41" i="11"/>
  <c r="CK60" i="11"/>
  <c r="CK33" i="11"/>
  <c r="CK57" i="11"/>
  <c r="CK19" i="11"/>
  <c r="CK45" i="11"/>
  <c r="CK18" i="11"/>
  <c r="CK43" i="11"/>
  <c r="CK37" i="11"/>
  <c r="CK13" i="11"/>
  <c r="DC19" i="11"/>
  <c r="DC27" i="11"/>
  <c r="DC30" i="11"/>
  <c r="DC14" i="11"/>
  <c r="DC54" i="11"/>
  <c r="DC44" i="11"/>
  <c r="DC28" i="11"/>
  <c r="DC12" i="11"/>
  <c r="DC41" i="11"/>
  <c r="DC25" i="11"/>
  <c r="DC62" i="11"/>
  <c r="DC23" i="11"/>
  <c r="DC15" i="11"/>
  <c r="DC48" i="11"/>
  <c r="DC34" i="11"/>
  <c r="DC18" i="11"/>
  <c r="DC53" i="11"/>
  <c r="DC32" i="11"/>
  <c r="DC16" i="11"/>
  <c r="DC58" i="11"/>
  <c r="DC45" i="11"/>
  <c r="DC29" i="11"/>
  <c r="DC61" i="11"/>
  <c r="DC57" i="11"/>
  <c r="DC39" i="11"/>
  <c r="DC31" i="11"/>
  <c r="DC47" i="11"/>
  <c r="DC55" i="11"/>
  <c r="DC38" i="11"/>
  <c r="DC22" i="11"/>
  <c r="DC52" i="11"/>
  <c r="DC36" i="11"/>
  <c r="DC20" i="11"/>
  <c r="DC50" i="11"/>
  <c r="DC33" i="11"/>
  <c r="DC17" i="11"/>
  <c r="DC59" i="11"/>
  <c r="DC13" i="11"/>
  <c r="DC43" i="11"/>
  <c r="DC35" i="11"/>
  <c r="DC46" i="11"/>
  <c r="DC42" i="11"/>
  <c r="DC26" i="11"/>
  <c r="DC60" i="11"/>
  <c r="DC51" i="11"/>
  <c r="DC56" i="11"/>
  <c r="DC40" i="11"/>
  <c r="DC24" i="11"/>
  <c r="DC49" i="11"/>
  <c r="DC37" i="11"/>
  <c r="DC21" i="11"/>
  <c r="CM56" i="11"/>
  <c r="CM48" i="11"/>
  <c r="CM26" i="11"/>
  <c r="CM61" i="11"/>
  <c r="CM25" i="11"/>
  <c r="CM57" i="11"/>
  <c r="CM47" i="11"/>
  <c r="CM24" i="11"/>
  <c r="CM43" i="11"/>
  <c r="CM19" i="11"/>
  <c r="CM38" i="11"/>
  <c r="CM59" i="11"/>
  <c r="CM42" i="11"/>
  <c r="CM44" i="11"/>
  <c r="CM58" i="11"/>
  <c r="CM50" i="11"/>
  <c r="CM22" i="11"/>
  <c r="CM41" i="11"/>
  <c r="CM21" i="11"/>
  <c r="CM40" i="11"/>
  <c r="CM49" i="11"/>
  <c r="CM20" i="11"/>
  <c r="CM39" i="11"/>
  <c r="CM15" i="11"/>
  <c r="CM31" i="11"/>
  <c r="CM35" i="11"/>
  <c r="CM46" i="11"/>
  <c r="CM45" i="11"/>
  <c r="CM62" i="11"/>
  <c r="CM52" i="11"/>
  <c r="CM18" i="11"/>
  <c r="CM34" i="11"/>
  <c r="CM17" i="11"/>
  <c r="CM33" i="11"/>
  <c r="CM51" i="11"/>
  <c r="CM16" i="11"/>
  <c r="CM32" i="11"/>
  <c r="CM55" i="11"/>
  <c r="CM27" i="11"/>
  <c r="CM36" i="11"/>
  <c r="CM54" i="11"/>
  <c r="CM14" i="11"/>
  <c r="CM30" i="11"/>
  <c r="CM13" i="11"/>
  <c r="CM29" i="11"/>
  <c r="CM53" i="11"/>
  <c r="CM12" i="11"/>
  <c r="CM28" i="11"/>
  <c r="CM60" i="11"/>
  <c r="CM23" i="11"/>
  <c r="CM37" i="11"/>
  <c r="DP61" i="11"/>
  <c r="DY62" i="11"/>
  <c r="BM19" i="11"/>
  <c r="DL13" i="11"/>
  <c r="FH14" i="11"/>
  <c r="FH37" i="11"/>
  <c r="EL58" i="11"/>
  <c r="CS21" i="11"/>
  <c r="CS39" i="11"/>
  <c r="CV24" i="11"/>
  <c r="DP54" i="11"/>
  <c r="DP17" i="11"/>
  <c r="DL52" i="11"/>
  <c r="DL44" i="11"/>
  <c r="DL33" i="11"/>
  <c r="DL17" i="11"/>
  <c r="DS12" i="11"/>
  <c r="DE24" i="11"/>
  <c r="A8" i="8"/>
  <c r="AG15" i="12"/>
  <c r="AG28" i="12"/>
  <c r="AG24" i="12"/>
  <c r="AG20" i="12"/>
  <c r="AG14" i="12"/>
  <c r="AG27" i="12"/>
  <c r="AG23" i="12"/>
  <c r="AG19" i="12"/>
  <c r="FH15" i="11"/>
  <c r="FH35" i="11"/>
  <c r="FH44" i="11"/>
  <c r="FH43" i="11"/>
  <c r="FH50" i="11"/>
  <c r="FH38" i="11"/>
  <c r="FH59" i="11"/>
  <c r="FH27" i="11"/>
  <c r="FH28" i="11"/>
  <c r="FH54" i="11"/>
  <c r="FH55" i="11"/>
  <c r="FH17" i="11"/>
  <c r="FH49" i="11"/>
  <c r="BI13" i="12"/>
  <c r="BI21" i="12"/>
  <c r="BI19" i="12"/>
  <c r="BI28" i="12"/>
  <c r="BI18" i="12"/>
  <c r="BI14" i="12"/>
  <c r="BI25" i="12"/>
  <c r="BI23" i="12"/>
  <c r="BI22" i="12"/>
  <c r="BI20" i="12"/>
  <c r="BI15" i="12"/>
  <c r="BI12" i="12"/>
  <c r="BI26" i="12"/>
  <c r="BI27" i="12"/>
  <c r="BI24" i="12"/>
  <c r="BI16" i="12"/>
  <c r="BI17" i="12"/>
  <c r="AL13" i="12"/>
  <c r="AL14" i="12"/>
  <c r="AL15" i="12"/>
  <c r="AL16" i="12"/>
  <c r="AL17" i="12"/>
  <c r="AL18" i="12"/>
  <c r="AL19" i="12"/>
  <c r="AL20" i="12"/>
  <c r="AL25" i="12"/>
  <c r="AL26" i="12"/>
  <c r="AL27" i="12"/>
  <c r="AL28" i="12"/>
  <c r="AL12" i="12"/>
  <c r="AB22" i="12"/>
  <c r="AB23" i="12"/>
  <c r="AB24" i="12"/>
  <c r="AB25" i="12"/>
  <c r="AB26" i="12"/>
  <c r="AB27" i="12"/>
  <c r="AB28" i="12"/>
  <c r="AB12" i="12"/>
  <c r="AB13" i="12"/>
  <c r="AB18" i="12"/>
  <c r="AB19" i="12"/>
  <c r="AB20" i="12"/>
  <c r="AB21" i="12"/>
  <c r="EJ49" i="11"/>
  <c r="EJ14" i="11"/>
  <c r="EJ23" i="11"/>
  <c r="EJ61" i="11"/>
  <c r="EJ37" i="11"/>
  <c r="EJ29" i="11"/>
  <c r="EJ51" i="11"/>
  <c r="EJ12" i="11"/>
  <c r="EJ22" i="11"/>
  <c r="EJ41" i="11"/>
  <c r="EJ31" i="11"/>
  <c r="EJ55" i="11"/>
  <c r="EJ57" i="11"/>
  <c r="EJ42" i="11"/>
  <c r="EJ62" i="11"/>
  <c r="EJ40" i="11"/>
  <c r="EJ25" i="11"/>
  <c r="EJ38" i="11"/>
  <c r="EJ50" i="11"/>
  <c r="EJ30" i="11"/>
  <c r="EJ24" i="11"/>
  <c r="EJ43" i="11"/>
  <c r="EJ32" i="11"/>
  <c r="EJ45" i="11"/>
  <c r="EJ35" i="11"/>
  <c r="EJ53" i="11"/>
  <c r="EJ39" i="11"/>
  <c r="EJ46" i="11"/>
  <c r="EJ34" i="11"/>
  <c r="EJ19" i="11"/>
  <c r="EJ54" i="11"/>
  <c r="EJ17" i="11"/>
  <c r="EJ26" i="11"/>
  <c r="EJ44" i="11"/>
  <c r="EJ33" i="11"/>
  <c r="EJ52" i="11"/>
  <c r="EJ36" i="11"/>
  <c r="EJ59" i="11"/>
  <c r="EJ56" i="11"/>
  <c r="EJ47" i="11"/>
  <c r="EJ18" i="11"/>
  <c r="EJ21" i="11"/>
  <c r="EJ58" i="11"/>
  <c r="EJ13" i="11"/>
  <c r="EJ28" i="11"/>
  <c r="EJ48" i="11"/>
  <c r="EJ16" i="11"/>
  <c r="EJ20" i="11"/>
  <c r="EJ15" i="11"/>
  <c r="EJ27" i="11"/>
  <c r="EJ60" i="11"/>
  <c r="DD59" i="11"/>
  <c r="DD53" i="11"/>
  <c r="DD19" i="11"/>
  <c r="DD15" i="11"/>
  <c r="DD27" i="11"/>
  <c r="DD42" i="11"/>
  <c r="DD33" i="11"/>
  <c r="DD18" i="11"/>
  <c r="DD52" i="11"/>
  <c r="DD37" i="11"/>
  <c r="DD41" i="11"/>
  <c r="DD28" i="11"/>
  <c r="DD12" i="11"/>
  <c r="DD29" i="11"/>
  <c r="DD13" i="11"/>
  <c r="DD45" i="11"/>
  <c r="DD54" i="11"/>
  <c r="DD48" i="11"/>
  <c r="DD31" i="11"/>
  <c r="DD34" i="11"/>
  <c r="DD22" i="11"/>
  <c r="DD51" i="11"/>
  <c r="DD62" i="11"/>
  <c r="DD36" i="11"/>
  <c r="DD40" i="11"/>
  <c r="DD32" i="11"/>
  <c r="DD16" i="11"/>
  <c r="DD39" i="11"/>
  <c r="DD17" i="11"/>
  <c r="DD55" i="11"/>
  <c r="DD56" i="11"/>
  <c r="DD38" i="11"/>
  <c r="DD46" i="11"/>
  <c r="DD26" i="11"/>
  <c r="DD50" i="11"/>
  <c r="DD60" i="11"/>
  <c r="DD44" i="11"/>
  <c r="DD20" i="11"/>
  <c r="DD57" i="11"/>
  <c r="DD21" i="11"/>
  <c r="DD23" i="11"/>
  <c r="DD35" i="11"/>
  <c r="DD47" i="11"/>
  <c r="DD58" i="11"/>
  <c r="DD30" i="11"/>
  <c r="DD14" i="11"/>
  <c r="DD49" i="11"/>
  <c r="DD24" i="11"/>
  <c r="DD61" i="11"/>
  <c r="DD43" i="11"/>
  <c r="DD25" i="11"/>
  <c r="CL49" i="11"/>
  <c r="CL48" i="11"/>
  <c r="CL44" i="11"/>
  <c r="CL13" i="11"/>
  <c r="CL22" i="11"/>
  <c r="CL26" i="11"/>
  <c r="CL32" i="11"/>
  <c r="CL39" i="11"/>
  <c r="CL15" i="11"/>
  <c r="CL61" i="11"/>
  <c r="CL59" i="11"/>
  <c r="CL56" i="11"/>
  <c r="CL54" i="11"/>
  <c r="CL42" i="11"/>
  <c r="CL40" i="11"/>
  <c r="CL37" i="11"/>
  <c r="CL12" i="11"/>
  <c r="CL21" i="11"/>
  <c r="CL25" i="11"/>
  <c r="CL30" i="11"/>
  <c r="CL17" i="11"/>
  <c r="CL47" i="11"/>
  <c r="CL46" i="11"/>
  <c r="CL60" i="11"/>
  <c r="CL62" i="11"/>
  <c r="CL55" i="11"/>
  <c r="CL53" i="11"/>
  <c r="CL51" i="11"/>
  <c r="CL45" i="11"/>
  <c r="CL19" i="11"/>
  <c r="CL24" i="11"/>
  <c r="CL29" i="11"/>
  <c r="CL43" i="11"/>
  <c r="CL27" i="11"/>
  <c r="CL57" i="11"/>
  <c r="CL58" i="11"/>
  <c r="CL52" i="11"/>
  <c r="CL41" i="11"/>
  <c r="CL38" i="11"/>
  <c r="CL36" i="11"/>
  <c r="CL14" i="11"/>
  <c r="CL23" i="11"/>
  <c r="CL28" i="11"/>
  <c r="CL33" i="11"/>
  <c r="CL18" i="11"/>
  <c r="CL35" i="11"/>
  <c r="CL31" i="11"/>
  <c r="CL50" i="11"/>
  <c r="CL16" i="11"/>
  <c r="CL34" i="11"/>
  <c r="AG18" i="12"/>
  <c r="AG26" i="12"/>
  <c r="BF22" i="12"/>
  <c r="BF21" i="12"/>
  <c r="BF20" i="12"/>
  <c r="BF19" i="12"/>
  <c r="BF18" i="12"/>
  <c r="BF17" i="12"/>
  <c r="BF16" i="12"/>
  <c r="BF15" i="12"/>
  <c r="BF14" i="12"/>
  <c r="BF13" i="12"/>
  <c r="BF12" i="12"/>
  <c r="BF28" i="12"/>
  <c r="BF27" i="12"/>
  <c r="BF26" i="12"/>
  <c r="BF25" i="12"/>
  <c r="BF24" i="12"/>
  <c r="BF23" i="12"/>
  <c r="BX16" i="11"/>
  <c r="BX58" i="11"/>
  <c r="BX25" i="11"/>
  <c r="BX28" i="11"/>
  <c r="BX56" i="11"/>
  <c r="BX35" i="11"/>
  <c r="BX62" i="11"/>
  <c r="BX30" i="11"/>
  <c r="BX44" i="11"/>
  <c r="BX42" i="11"/>
  <c r="BX50" i="11"/>
  <c r="BX36" i="11"/>
  <c r="BX14" i="11"/>
  <c r="BX37" i="11"/>
  <c r="BX43" i="11"/>
  <c r="BX46" i="11"/>
  <c r="BX55" i="11"/>
  <c r="BX26" i="11"/>
  <c r="BX34" i="11"/>
  <c r="BX57" i="11"/>
  <c r="BX60" i="11"/>
  <c r="BX27" i="11"/>
  <c r="BX29" i="11"/>
  <c r="BX20" i="11"/>
  <c r="BX31" i="11"/>
  <c r="BX59" i="11"/>
  <c r="BX32" i="11"/>
  <c r="BX33" i="11"/>
  <c r="BX61" i="11"/>
  <c r="BX41" i="11"/>
  <c r="BX23" i="11"/>
  <c r="BX52" i="11"/>
  <c r="BX19" i="11"/>
  <c r="BX51" i="11"/>
  <c r="BX13" i="11"/>
  <c r="BX15" i="11"/>
  <c r="AG16" i="12"/>
  <c r="AY16" i="12"/>
  <c r="AY12" i="12"/>
  <c r="AY25" i="12"/>
  <c r="AY21" i="12"/>
  <c r="AY17" i="12"/>
  <c r="AY13" i="12"/>
  <c r="AY26" i="12"/>
  <c r="AY22" i="12"/>
  <c r="AY19" i="12"/>
  <c r="AY15" i="12"/>
  <c r="AY28" i="12"/>
  <c r="AY24" i="12"/>
  <c r="AY20" i="12"/>
  <c r="AJ24" i="12"/>
  <c r="AJ25" i="12"/>
  <c r="AJ26" i="12"/>
  <c r="AJ27" i="12"/>
  <c r="AJ28" i="12"/>
  <c r="AJ12" i="12"/>
  <c r="AJ13" i="12"/>
  <c r="AJ14" i="12"/>
  <c r="AJ15" i="12"/>
  <c r="AJ20" i="12"/>
  <c r="AJ21" i="12"/>
  <c r="AJ22" i="12"/>
  <c r="AJ23" i="12"/>
  <c r="AD28" i="12"/>
  <c r="AD12" i="12"/>
  <c r="AD13" i="12"/>
  <c r="AD14" i="12"/>
  <c r="AD16" i="12"/>
  <c r="AD17" i="12"/>
  <c r="AD18" i="12"/>
  <c r="AD24" i="12"/>
  <c r="AD25" i="12"/>
  <c r="AD26" i="12"/>
  <c r="AD15" i="12"/>
  <c r="FB36" i="11"/>
  <c r="FB12" i="11"/>
  <c r="FB21" i="11"/>
  <c r="FB41" i="11"/>
  <c r="FB28" i="11"/>
  <c r="FB53" i="11"/>
  <c r="FB24" i="11"/>
  <c r="FB35" i="11"/>
  <c r="FB38" i="11"/>
  <c r="FB60" i="11"/>
  <c r="FB47" i="11"/>
  <c r="FB27" i="11"/>
  <c r="FB56" i="11"/>
  <c r="FB54" i="11"/>
  <c r="FB18" i="11"/>
  <c r="FB23" i="11"/>
  <c r="FB42" i="11"/>
  <c r="FB29" i="11"/>
  <c r="FB16" i="11"/>
  <c r="FB33" i="11"/>
  <c r="FB30" i="11"/>
  <c r="FB50" i="11"/>
  <c r="FB58" i="11"/>
  <c r="FB51" i="11"/>
  <c r="FB31" i="11"/>
  <c r="FB13" i="11"/>
  <c r="FB20" i="11"/>
  <c r="FB37" i="11"/>
  <c r="FB52" i="11"/>
  <c r="FB34" i="11"/>
  <c r="FB57" i="11"/>
  <c r="FB45" i="11"/>
  <c r="FB59" i="11"/>
  <c r="FB62" i="11"/>
  <c r="FB26" i="11"/>
  <c r="FB46" i="11"/>
  <c r="FB14" i="11"/>
  <c r="FB39" i="11"/>
  <c r="FB55" i="11"/>
  <c r="FB32" i="11"/>
  <c r="FB48" i="11"/>
  <c r="FB17" i="11"/>
  <c r="FB40" i="11"/>
  <c r="FB19" i="11"/>
  <c r="FB49" i="11"/>
  <c r="FB22" i="11"/>
  <c r="FB25" i="11"/>
  <c r="FB44" i="11"/>
  <c r="FB15" i="11"/>
  <c r="FB61" i="11"/>
  <c r="FB43" i="11"/>
  <c r="DZ19" i="11"/>
  <c r="DZ20" i="11"/>
  <c r="DZ62" i="11"/>
  <c r="DZ25" i="11"/>
  <c r="DZ14" i="11"/>
  <c r="DZ57" i="11"/>
  <c r="DZ29" i="11"/>
  <c r="DZ61" i="11"/>
  <c r="DZ50" i="11"/>
  <c r="DZ41" i="11"/>
  <c r="DZ38" i="11"/>
  <c r="DZ44" i="11"/>
  <c r="DZ13" i="11"/>
  <c r="DZ32" i="11"/>
  <c r="DZ26" i="11"/>
  <c r="DZ15" i="11"/>
  <c r="DZ21" i="11"/>
  <c r="DZ53" i="11"/>
  <c r="DZ34" i="11"/>
  <c r="DZ51" i="11"/>
  <c r="DZ43" i="11"/>
  <c r="DZ28" i="11"/>
  <c r="DZ48" i="11"/>
  <c r="DZ36" i="11"/>
  <c r="DZ12" i="11"/>
  <c r="DZ55" i="11"/>
  <c r="DZ59" i="11"/>
  <c r="DZ31" i="11"/>
  <c r="DZ22" i="11"/>
  <c r="DZ27" i="11"/>
  <c r="DZ54" i="11"/>
  <c r="DZ46" i="11"/>
  <c r="DZ30" i="11"/>
  <c r="DZ52" i="11"/>
  <c r="DZ33" i="11"/>
  <c r="DZ42" i="11"/>
  <c r="DZ18" i="11"/>
  <c r="DZ47" i="11"/>
  <c r="DZ16" i="11"/>
  <c r="DZ35" i="11"/>
  <c r="DZ39" i="11"/>
  <c r="DZ58" i="11"/>
  <c r="DZ49" i="11"/>
  <c r="DZ37" i="11"/>
  <c r="DZ60" i="11"/>
  <c r="DZ40" i="11"/>
  <c r="DZ17" i="11"/>
  <c r="DZ45" i="11"/>
  <c r="DZ56" i="11"/>
  <c r="AN27" i="12"/>
  <c r="AN28" i="12"/>
  <c r="AN12" i="12"/>
  <c r="AN13" i="12"/>
  <c r="AN14" i="12"/>
  <c r="AN15" i="12"/>
  <c r="AN16" i="12"/>
  <c r="AN17" i="12"/>
  <c r="AN18" i="12"/>
  <c r="AN23" i="12"/>
  <c r="AN24" i="12"/>
  <c r="AN25" i="12"/>
  <c r="AN26" i="12"/>
  <c r="EQ41" i="11"/>
  <c r="EQ61" i="11"/>
  <c r="EQ56" i="11"/>
  <c r="EQ24" i="11"/>
  <c r="EQ21" i="11"/>
  <c r="EQ32" i="11"/>
  <c r="EQ16" i="11"/>
  <c r="EQ39" i="11"/>
  <c r="EQ38" i="11"/>
  <c r="EQ31" i="11"/>
  <c r="EQ26" i="11"/>
  <c r="EQ18" i="11"/>
  <c r="EQ59" i="11"/>
  <c r="EQ43" i="11"/>
  <c r="EQ60" i="11"/>
  <c r="EQ52" i="11"/>
  <c r="EQ22" i="11"/>
  <c r="EQ50" i="11"/>
  <c r="EQ53" i="11"/>
  <c r="EQ57" i="11"/>
  <c r="EQ47" i="11"/>
  <c r="EQ55" i="11"/>
  <c r="EQ54" i="11"/>
  <c r="EQ14" i="11"/>
  <c r="EQ51" i="11"/>
  <c r="EQ58" i="11"/>
  <c r="EQ62" i="11"/>
  <c r="EQ45" i="11"/>
  <c r="EQ46" i="11"/>
  <c r="EQ42" i="11"/>
  <c r="EQ48" i="11"/>
  <c r="EQ44" i="11"/>
  <c r="EQ37" i="11"/>
  <c r="EQ29" i="11"/>
  <c r="EQ19" i="11"/>
  <c r="EQ35" i="11"/>
  <c r="EQ13" i="11"/>
  <c r="EQ34" i="11"/>
  <c r="EQ40" i="11"/>
  <c r="DM44" i="11"/>
  <c r="DM52" i="11"/>
  <c r="DM24" i="11"/>
  <c r="DM26" i="11"/>
  <c r="DM36" i="11"/>
  <c r="DM27" i="11"/>
  <c r="DM28" i="11"/>
  <c r="DM45" i="11"/>
  <c r="DM15" i="11"/>
  <c r="DM42" i="11"/>
  <c r="DM55" i="11"/>
  <c r="DM31" i="11"/>
  <c r="DM41" i="11"/>
  <c r="DM49" i="11"/>
  <c r="DM34" i="11"/>
  <c r="DM16" i="11"/>
  <c r="DM33" i="11"/>
  <c r="DM29" i="11"/>
  <c r="DM14" i="11"/>
  <c r="DM43" i="11"/>
  <c r="DM20" i="11"/>
  <c r="DM37" i="11"/>
  <c r="DM54" i="11"/>
  <c r="DM61" i="11"/>
  <c r="DM13" i="11"/>
  <c r="DM40" i="11"/>
  <c r="DM48" i="11"/>
  <c r="DM60" i="11"/>
  <c r="DM19" i="11"/>
  <c r="DM32" i="11"/>
  <c r="DM62" i="11"/>
  <c r="DM17" i="11"/>
  <c r="DM38" i="11"/>
  <c r="DM53" i="11"/>
  <c r="DM25" i="11"/>
  <c r="DM50" i="11"/>
  <c r="DM58" i="11"/>
  <c r="DM18" i="11"/>
  <c r="DM39" i="11"/>
  <c r="DM47" i="11"/>
  <c r="DM57" i="11"/>
  <c r="DM23" i="11"/>
  <c r="DM30" i="11"/>
  <c r="DM59" i="11"/>
  <c r="DM22" i="11"/>
  <c r="DM35" i="11"/>
  <c r="DM51" i="11"/>
  <c r="DM12" i="11"/>
  <c r="DM46" i="11"/>
  <c r="DM56" i="11"/>
  <c r="DM21" i="11"/>
  <c r="ER29" i="11"/>
  <c r="ER50" i="11"/>
  <c r="DV50" i="11"/>
  <c r="DR14" i="11"/>
  <c r="DR42" i="11"/>
  <c r="DV42" i="11"/>
  <c r="CW28" i="11"/>
  <c r="CW47" i="11"/>
  <c r="DE54" i="11"/>
  <c r="DE44" i="11"/>
  <c r="DE36" i="11"/>
  <c r="DE29" i="11"/>
  <c r="DE22" i="11"/>
  <c r="DE14" i="11"/>
  <c r="DE52" i="11"/>
  <c r="CL20" i="11"/>
  <c r="ER41" i="11"/>
  <c r="ER58" i="11"/>
  <c r="DR30" i="11"/>
  <c r="DN53" i="11"/>
  <c r="CW12" i="11"/>
  <c r="CW39" i="11"/>
  <c r="DV27" i="11"/>
  <c r="DE59" i="11"/>
  <c r="DE57" i="11"/>
  <c r="DW16" i="11"/>
  <c r="DE40" i="11"/>
  <c r="DE32" i="11"/>
  <c r="DE25" i="11"/>
  <c r="DE19" i="11"/>
  <c r="DE48" i="11"/>
  <c r="AD19" i="12"/>
  <c r="DE43" i="11"/>
  <c r="BV11" i="11"/>
  <c r="BV24" i="11" s="1"/>
  <c r="ER37" i="11"/>
  <c r="ER54" i="11"/>
  <c r="EE47" i="11"/>
  <c r="EB40" i="11"/>
  <c r="CW15" i="11"/>
  <c r="CW36" i="11"/>
  <c r="CW50" i="11"/>
  <c r="DR22" i="11"/>
  <c r="DR62" i="11"/>
  <c r="CW34" i="11"/>
  <c r="CW52" i="11"/>
  <c r="DW56" i="11"/>
  <c r="DW33" i="11"/>
  <c r="DL58" i="11"/>
  <c r="DL49" i="11"/>
  <c r="DL41" i="11"/>
  <c r="DL34" i="11"/>
  <c r="DL28" i="11"/>
  <c r="DE56" i="11"/>
  <c r="DE41" i="11"/>
  <c r="DE33" i="11"/>
  <c r="DE26" i="11"/>
  <c r="DE21" i="11"/>
  <c r="DE13" i="11"/>
  <c r="AD27" i="12"/>
  <c r="DE62" i="11"/>
  <c r="CK44" i="11"/>
  <c r="BE19" i="12"/>
  <c r="BE20" i="12"/>
  <c r="BE26" i="12"/>
  <c r="BE21" i="12"/>
  <c r="BE16" i="12"/>
  <c r="BE14" i="12"/>
  <c r="BE27" i="12"/>
  <c r="BE22" i="12"/>
  <c r="BE17" i="12"/>
  <c r="BE15" i="12"/>
  <c r="BE23" i="12"/>
  <c r="BE18" i="12"/>
  <c r="BE13" i="12"/>
  <c r="BE28" i="12"/>
  <c r="BE12" i="12"/>
  <c r="BE24" i="12"/>
  <c r="BE25" i="12"/>
  <c r="AK22" i="12"/>
  <c r="AK21" i="12"/>
  <c r="AK20" i="12"/>
  <c r="AK19" i="12"/>
  <c r="AK18" i="12"/>
  <c r="AK17" i="12"/>
  <c r="AK16" i="12"/>
  <c r="AK15" i="12"/>
  <c r="AK14" i="12"/>
  <c r="AK13" i="12"/>
  <c r="AK12" i="12"/>
  <c r="AK28" i="12"/>
  <c r="AK27" i="12"/>
  <c r="AK26" i="12"/>
  <c r="AK25" i="12"/>
  <c r="AK24" i="12"/>
  <c r="AK23" i="12"/>
  <c r="AC18" i="12"/>
  <c r="AC17" i="12"/>
  <c r="AC16" i="12"/>
  <c r="AC15" i="12"/>
  <c r="AC14" i="12"/>
  <c r="AC13" i="12"/>
  <c r="AC12" i="12"/>
  <c r="AC28" i="12"/>
  <c r="AC27" i="12"/>
  <c r="AC26" i="12"/>
  <c r="AC25" i="12"/>
  <c r="AC24" i="12"/>
  <c r="AC23" i="12"/>
  <c r="AC22" i="12"/>
  <c r="AC21" i="12"/>
  <c r="AC20" i="12"/>
  <c r="AC19" i="12"/>
  <c r="AU22" i="12"/>
  <c r="AU21" i="12"/>
  <c r="AU20" i="12"/>
  <c r="AU19" i="12"/>
  <c r="AU18" i="12"/>
  <c r="AU17" i="12"/>
  <c r="AU16" i="12"/>
  <c r="AU15" i="12"/>
  <c r="AU14" i="12"/>
  <c r="AU13" i="12"/>
  <c r="AU12" i="12"/>
  <c r="AU28" i="12"/>
  <c r="AU27" i="12"/>
  <c r="AU26" i="12"/>
  <c r="AU25" i="12"/>
  <c r="AU24" i="12"/>
  <c r="AU23" i="12"/>
  <c r="AP24" i="12"/>
  <c r="AP25" i="12"/>
  <c r="AP26" i="12"/>
  <c r="AP27" i="12"/>
  <c r="AP28" i="12"/>
  <c r="AP12" i="12"/>
  <c r="AP13" i="12"/>
  <c r="AP14" i="12"/>
  <c r="AP15" i="12"/>
  <c r="AP16" i="12"/>
  <c r="AP17" i="12"/>
  <c r="AP18" i="12"/>
  <c r="AP19" i="12"/>
  <c r="AP20" i="12"/>
  <c r="AP21" i="12"/>
  <c r="AP22" i="12"/>
  <c r="AP23" i="12"/>
  <c r="AI25" i="12"/>
  <c r="AI24" i="12"/>
  <c r="AI23" i="12"/>
  <c r="AI22" i="12"/>
  <c r="AI21" i="12"/>
  <c r="AI20" i="12"/>
  <c r="AI19" i="12"/>
  <c r="AI18" i="12"/>
  <c r="AI17" i="12"/>
  <c r="AI16" i="12"/>
  <c r="AI15" i="12"/>
  <c r="AI14" i="12"/>
  <c r="AI13" i="12"/>
  <c r="AI12" i="12"/>
  <c r="AI28" i="12"/>
  <c r="AI27" i="12"/>
  <c r="AI26" i="12"/>
  <c r="AA21" i="12"/>
  <c r="AA20" i="12"/>
  <c r="AA19" i="12"/>
  <c r="AA18" i="12"/>
  <c r="AA17" i="12"/>
  <c r="AA16" i="12"/>
  <c r="AA15" i="12"/>
  <c r="AA14" i="12"/>
  <c r="AA13" i="12"/>
  <c r="AA12" i="12"/>
  <c r="AA28" i="12"/>
  <c r="AA27" i="12"/>
  <c r="AA26" i="12"/>
  <c r="AA25" i="12"/>
  <c r="AA24" i="12"/>
  <c r="AA23" i="12"/>
  <c r="AA22" i="12"/>
  <c r="BC15" i="12"/>
  <c r="BC14" i="12"/>
  <c r="BC13" i="12"/>
  <c r="BC12" i="12"/>
  <c r="BC28" i="12"/>
  <c r="BC27" i="12"/>
  <c r="BC26" i="12"/>
  <c r="BC25" i="12"/>
  <c r="BC24" i="12"/>
  <c r="BC23" i="12"/>
  <c r="BC22" i="12"/>
  <c r="BC21" i="12"/>
  <c r="BC20" i="12"/>
  <c r="BC19" i="12"/>
  <c r="BC18" i="12"/>
  <c r="BC17" i="12"/>
  <c r="BC16" i="12"/>
  <c r="AZ16" i="12"/>
  <c r="AZ15" i="12"/>
  <c r="AZ14" i="12"/>
  <c r="AZ13" i="12"/>
  <c r="AZ12" i="12"/>
  <c r="AZ28" i="12"/>
  <c r="AZ27" i="12"/>
  <c r="AZ26" i="12"/>
  <c r="AZ25" i="12"/>
  <c r="AZ24" i="12"/>
  <c r="AZ23" i="12"/>
  <c r="AZ22" i="12"/>
  <c r="AZ21" i="12"/>
  <c r="AZ20" i="12"/>
  <c r="AZ19" i="12"/>
  <c r="AZ18" i="12"/>
  <c r="AZ17" i="12"/>
  <c r="AW28" i="12"/>
  <c r="AW19" i="12"/>
  <c r="AW23" i="12"/>
  <c r="AW13" i="12"/>
  <c r="AW27" i="12"/>
  <c r="AW12" i="12"/>
  <c r="AW20" i="12"/>
  <c r="AW14" i="12"/>
  <c r="AW25" i="12"/>
  <c r="AW26" i="12"/>
  <c r="AW15" i="12"/>
  <c r="AW22" i="12"/>
  <c r="AW16" i="12"/>
  <c r="AW21" i="12"/>
  <c r="AW18" i="12"/>
  <c r="AW24" i="12"/>
  <c r="AW17" i="12"/>
  <c r="AE27" i="12"/>
  <c r="AE26" i="12"/>
  <c r="AE25" i="12"/>
  <c r="AE24" i="12"/>
  <c r="AE23" i="12"/>
  <c r="AE22" i="12"/>
  <c r="AE21" i="12"/>
  <c r="AE20" i="12"/>
  <c r="AE19" i="12"/>
  <c r="AE18" i="12"/>
  <c r="AE17" i="12"/>
  <c r="AE16" i="12"/>
  <c r="AE15" i="12"/>
  <c r="AE14" i="12"/>
  <c r="AE13" i="12"/>
  <c r="AE12" i="12"/>
  <c r="AE28" i="12"/>
  <c r="AD23" i="12"/>
  <c r="BR59" i="11"/>
  <c r="BR58" i="11"/>
  <c r="BR61" i="11"/>
  <c r="BR55" i="11"/>
  <c r="ES28" i="11"/>
  <c r="ES23" i="11"/>
  <c r="ES34" i="11"/>
  <c r="ES17" i="11"/>
  <c r="ES33" i="11"/>
  <c r="ES39" i="11"/>
  <c r="ES44" i="11"/>
  <c r="ES18" i="11"/>
  <c r="ES31" i="11"/>
  <c r="ES42" i="11"/>
  <c r="ES13" i="11"/>
  <c r="ES25" i="11"/>
  <c r="ES38" i="11"/>
  <c r="ES19" i="11"/>
  <c r="ES21" i="11"/>
  <c r="ES35" i="11"/>
  <c r="ES30" i="11"/>
  <c r="ES41" i="11"/>
  <c r="ES36" i="11"/>
  <c r="ES15" i="11"/>
  <c r="ES29" i="11"/>
  <c r="ES37" i="11"/>
  <c r="ES14" i="11"/>
  <c r="ES47" i="11"/>
  <c r="ES60" i="11"/>
  <c r="ES55" i="11"/>
  <c r="ES51" i="11"/>
  <c r="ES49" i="11"/>
  <c r="ES22" i="11"/>
  <c r="ES32" i="11"/>
  <c r="ES12" i="11"/>
  <c r="ES40" i="11"/>
  <c r="ES20" i="11"/>
  <c r="ES16" i="11"/>
  <c r="ES27" i="11"/>
  <c r="ES26" i="11"/>
  <c r="EP12" i="11"/>
  <c r="EP19" i="11"/>
  <c r="EP32" i="11"/>
  <c r="EP21" i="11"/>
  <c r="EP24" i="11"/>
  <c r="EP40" i="11"/>
  <c r="EP26" i="11"/>
  <c r="EP47" i="11"/>
  <c r="EP41" i="11"/>
  <c r="EP15" i="11"/>
  <c r="EP30" i="11"/>
  <c r="EP45" i="11"/>
  <c r="EP38" i="11"/>
  <c r="EP23" i="11"/>
  <c r="EP36" i="11"/>
  <c r="EP34" i="11"/>
  <c r="EP35" i="11"/>
  <c r="EP25" i="11"/>
  <c r="EP16" i="11"/>
  <c r="EP33" i="11"/>
  <c r="EP53" i="11"/>
  <c r="EP22" i="11"/>
  <c r="EP18" i="11"/>
  <c r="EP54" i="11"/>
  <c r="EP46" i="11"/>
  <c r="EP44" i="11"/>
  <c r="EP59" i="11"/>
  <c r="EP37" i="11"/>
  <c r="EP27" i="11"/>
  <c r="EP39" i="11"/>
  <c r="EP42" i="11"/>
  <c r="EP31" i="11"/>
  <c r="EP14" i="11"/>
  <c r="EP20" i="11"/>
  <c r="EP28" i="11"/>
  <c r="DU57" i="11"/>
  <c r="DU22" i="11"/>
  <c r="DK17" i="11"/>
  <c r="DK26" i="11"/>
  <c r="DK49" i="11"/>
  <c r="DK23" i="11"/>
  <c r="DK54" i="11"/>
  <c r="DK32" i="11"/>
  <c r="DK39" i="11"/>
  <c r="DK28" i="11"/>
  <c r="DK48" i="11"/>
  <c r="DK61" i="11"/>
  <c r="DK40" i="11"/>
  <c r="DK16" i="11"/>
  <c r="DK33" i="11"/>
  <c r="DK14" i="11"/>
  <c r="DK36" i="11"/>
  <c r="DK52" i="11"/>
  <c r="DK18" i="11"/>
  <c r="DK41" i="11"/>
  <c r="DK19" i="11"/>
  <c r="DK47" i="11"/>
  <c r="DK21" i="11"/>
  <c r="DK55" i="11"/>
  <c r="DK31" i="11"/>
  <c r="DK53" i="11"/>
  <c r="DK57" i="11"/>
  <c r="DK51" i="11"/>
  <c r="DK58" i="11"/>
  <c r="DK24" i="11"/>
  <c r="DK46" i="11"/>
  <c r="DK20" i="11"/>
  <c r="DK50" i="11"/>
  <c r="DK30" i="11"/>
  <c r="DK59" i="11"/>
  <c r="CQ16" i="11"/>
  <c r="CQ32" i="11"/>
  <c r="CQ55" i="11"/>
  <c r="CQ48" i="11"/>
  <c r="CQ27" i="11"/>
  <c r="CQ38" i="11"/>
  <c r="CQ58" i="11"/>
  <c r="CQ22" i="11"/>
  <c r="CQ61" i="11"/>
  <c r="CQ47" i="11"/>
  <c r="CQ25" i="11"/>
  <c r="CQ40" i="11"/>
  <c r="CQ12" i="11"/>
  <c r="CQ28" i="11"/>
  <c r="CQ60" i="11"/>
  <c r="CQ50" i="11"/>
  <c r="CQ23" i="11"/>
  <c r="CQ41" i="11"/>
  <c r="CQ35" i="11"/>
  <c r="CQ18" i="11"/>
  <c r="CQ34" i="11"/>
  <c r="CQ49" i="11"/>
  <c r="CQ21" i="11"/>
  <c r="CQ42" i="11"/>
  <c r="CQ57" i="11"/>
  <c r="CQ24" i="11"/>
  <c r="CQ39" i="11"/>
  <c r="CQ52" i="11"/>
  <c r="CQ19" i="11"/>
  <c r="CQ44" i="11"/>
  <c r="CQ36" i="11"/>
  <c r="CQ14" i="11"/>
  <c r="CQ30" i="11"/>
  <c r="CQ51" i="11"/>
  <c r="CQ17" i="11"/>
  <c r="CQ33" i="11"/>
  <c r="CQ62" i="11"/>
  <c r="CQ20" i="11"/>
  <c r="CQ43" i="11"/>
  <c r="CQ54" i="11"/>
  <c r="CQ15" i="11"/>
  <c r="CQ31" i="11"/>
  <c r="CQ37" i="11"/>
  <c r="CQ56" i="11"/>
  <c r="CQ26" i="11"/>
  <c r="CQ53" i="11"/>
  <c r="CQ13" i="11"/>
  <c r="CQ29" i="11"/>
  <c r="CD58" i="11"/>
  <c r="CD50" i="11"/>
  <c r="CD27" i="11"/>
  <c r="CD61" i="11"/>
  <c r="CD45" i="11"/>
  <c r="CD15" i="11"/>
  <c r="CD25" i="11"/>
  <c r="CD60" i="11"/>
  <c r="CD43" i="11"/>
  <c r="CD33" i="11"/>
  <c r="CD29" i="11"/>
  <c r="CD17" i="11"/>
  <c r="CD48" i="11"/>
  <c r="CD22" i="11"/>
  <c r="CD12" i="11"/>
  <c r="CD57" i="11"/>
  <c r="CD46" i="11"/>
  <c r="CD36" i="11"/>
  <c r="CD18" i="11"/>
  <c r="CD54" i="11"/>
  <c r="CD26" i="11"/>
  <c r="CD41" i="11"/>
  <c r="CD23" i="11"/>
  <c r="CD47" i="11"/>
  <c r="CD14" i="11"/>
  <c r="CD34" i="11"/>
  <c r="CD32" i="11"/>
  <c r="CD59" i="11"/>
  <c r="CD62" i="11"/>
  <c r="CD42" i="11"/>
  <c r="CD19" i="11"/>
  <c r="CD30" i="11"/>
  <c r="CD38" i="11"/>
  <c r="CD44" i="11"/>
  <c r="CD24" i="11"/>
  <c r="CD53" i="11"/>
  <c r="CD37" i="11"/>
  <c r="BZ62" i="11"/>
  <c r="BZ30" i="11"/>
  <c r="BZ50" i="11"/>
  <c r="BZ46" i="11"/>
  <c r="BZ35" i="11"/>
  <c r="BU39" i="11"/>
  <c r="BU56" i="11"/>
  <c r="BU22" i="11"/>
  <c r="BU47" i="11"/>
  <c r="BU26" i="11"/>
  <c r="BU28" i="11"/>
  <c r="BU43" i="11"/>
  <c r="BU20" i="11"/>
  <c r="BU35" i="11"/>
  <c r="BU61" i="11"/>
  <c r="BU57" i="11"/>
  <c r="BU40" i="11"/>
  <c r="BU59" i="11"/>
  <c r="BU62" i="11"/>
  <c r="BU44" i="11"/>
  <c r="BU16" i="11"/>
  <c r="BU29" i="11"/>
  <c r="BU60" i="11"/>
  <c r="BU17" i="11"/>
  <c r="BU48" i="11"/>
  <c r="BU31" i="11"/>
  <c r="BU34" i="11"/>
  <c r="FH25" i="11"/>
  <c r="FH16" i="11"/>
  <c r="FH13" i="11"/>
  <c r="FH30" i="11"/>
  <c r="FH47" i="11"/>
  <c r="FH51" i="11"/>
  <c r="FH29" i="11"/>
  <c r="FH61" i="11"/>
  <c r="FH32" i="11"/>
  <c r="FH36" i="11"/>
  <c r="FH12" i="11"/>
  <c r="FH62" i="11"/>
  <c r="FH20" i="11"/>
  <c r="ER61" i="11"/>
  <c r="ER30" i="11"/>
  <c r="ER45" i="11"/>
  <c r="EN60" i="11"/>
  <c r="FE39" i="11"/>
  <c r="ER13" i="11"/>
  <c r="ER46" i="11"/>
  <c r="ER38" i="11"/>
  <c r="ER25" i="11"/>
  <c r="ER56" i="11"/>
  <c r="ER59" i="11"/>
  <c r="EM40" i="11"/>
  <c r="EM62" i="11"/>
  <c r="EM55" i="11"/>
  <c r="EM54" i="11"/>
  <c r="EM60" i="11"/>
  <c r="EM56" i="11"/>
  <c r="EM22" i="11"/>
  <c r="EM38" i="11"/>
  <c r="DO57" i="11"/>
  <c r="DO46" i="11"/>
  <c r="DO50" i="11"/>
  <c r="DO26" i="11"/>
  <c r="DO36" i="11"/>
  <c r="DO37" i="11"/>
  <c r="DO53" i="11"/>
  <c r="DO34" i="11"/>
  <c r="DO20" i="11"/>
  <c r="DO58" i="11"/>
  <c r="DO60" i="11"/>
  <c r="DO31" i="11"/>
  <c r="CR21" i="11"/>
  <c r="CR28" i="11"/>
  <c r="CR41" i="11"/>
  <c r="CR45" i="11"/>
  <c r="CR17" i="11"/>
  <c r="CR31" i="11"/>
  <c r="CR14" i="11"/>
  <c r="CR12" i="11"/>
  <c r="CR33" i="11"/>
  <c r="CR32" i="11"/>
  <c r="CR15" i="11"/>
  <c r="CR22" i="11"/>
  <c r="CR43" i="11"/>
  <c r="CR19" i="11"/>
  <c r="CR46" i="11"/>
  <c r="CR50" i="11"/>
  <c r="CR44" i="11"/>
  <c r="CR40" i="11"/>
  <c r="CR29" i="11"/>
  <c r="CR51" i="11"/>
  <c r="CR34" i="11"/>
  <c r="CR20" i="11"/>
  <c r="CR38" i="11"/>
  <c r="CR26" i="11"/>
  <c r="CR36" i="11"/>
  <c r="CR54" i="11"/>
  <c r="CR23" i="11"/>
  <c r="CR49" i="11"/>
  <c r="CR57" i="11"/>
  <c r="CR47" i="11"/>
  <c r="CR58" i="11"/>
  <c r="CR25" i="11"/>
  <c r="CR16" i="11"/>
  <c r="CR18" i="11"/>
  <c r="CR24" i="11"/>
  <c r="CR37" i="11"/>
  <c r="CR42" i="11"/>
  <c r="CR30" i="11"/>
  <c r="CR13" i="11"/>
  <c r="CR27" i="11"/>
  <c r="CR39" i="11"/>
  <c r="CR48" i="11"/>
  <c r="CE58" i="11"/>
  <c r="CE51" i="11"/>
  <c r="CE18" i="11"/>
  <c r="CE26" i="11"/>
  <c r="CE50" i="11"/>
  <c r="CE23" i="11"/>
  <c r="CE29" i="11"/>
  <c r="CE20" i="11"/>
  <c r="CE60" i="11"/>
  <c r="CE53" i="11"/>
  <c r="CE14" i="11"/>
  <c r="CE61" i="11"/>
  <c r="CE52" i="11"/>
  <c r="CE31" i="11"/>
  <c r="CE16" i="11"/>
  <c r="CE21" i="11"/>
  <c r="CE43" i="11"/>
  <c r="CE55" i="11"/>
  <c r="CE15" i="11"/>
  <c r="CE24" i="11"/>
  <c r="CE35" i="11"/>
  <c r="CE17" i="11"/>
  <c r="CE12" i="11"/>
  <c r="CE25" i="11"/>
  <c r="CE45" i="11"/>
  <c r="CE56" i="11"/>
  <c r="CE49" i="11"/>
  <c r="CE28" i="11"/>
  <c r="CE59" i="11"/>
  <c r="CE48" i="11"/>
  <c r="CE41" i="11"/>
  <c r="CE27" i="11"/>
  <c r="CA58" i="11"/>
  <c r="CA51" i="11"/>
  <c r="CA27" i="11"/>
  <c r="CA59" i="11"/>
  <c r="CA18" i="11"/>
  <c r="CA21" i="11"/>
  <c r="CA52" i="11"/>
  <c r="CA17" i="11"/>
  <c r="CA32" i="11"/>
  <c r="CA22" i="11"/>
  <c r="CA35" i="11"/>
  <c r="CA47" i="11"/>
  <c r="CA19" i="11"/>
  <c r="CA29" i="11"/>
  <c r="CA25" i="11"/>
  <c r="CA57" i="11"/>
  <c r="CA48" i="11"/>
  <c r="CA55" i="11"/>
  <c r="CA16" i="11"/>
  <c r="CA36" i="11"/>
  <c r="BN43" i="11"/>
  <c r="BN13" i="11"/>
  <c r="BN57" i="11"/>
  <c r="BN32" i="11"/>
  <c r="BN36" i="11"/>
  <c r="BN28" i="11"/>
  <c r="BN48" i="11"/>
  <c r="BN17" i="11"/>
  <c r="BN21" i="11"/>
  <c r="BN41" i="11"/>
  <c r="BN46" i="11"/>
  <c r="BN14" i="11"/>
  <c r="BN60" i="11"/>
  <c r="BN33" i="11"/>
  <c r="BN42" i="11"/>
  <c r="BN29" i="11"/>
  <c r="BN51" i="11"/>
  <c r="BN18" i="11"/>
  <c r="BN58" i="11"/>
  <c r="BN44" i="11"/>
  <c r="BN47" i="11"/>
  <c r="BN37" i="11"/>
  <c r="BN59" i="11"/>
  <c r="BN55" i="11"/>
  <c r="BN50" i="11"/>
  <c r="BN35" i="11"/>
  <c r="BN24" i="11"/>
  <c r="BN38" i="11"/>
  <c r="BN12" i="11"/>
  <c r="BN52" i="11"/>
  <c r="BN15" i="11"/>
  <c r="BN22" i="11"/>
  <c r="BN34" i="11"/>
  <c r="BN49" i="11"/>
  <c r="BN40" i="11"/>
  <c r="BN39" i="11"/>
  <c r="BN56" i="11"/>
  <c r="BN54" i="11"/>
  <c r="BN61" i="11"/>
  <c r="BN25" i="11"/>
  <c r="BN45" i="11"/>
  <c r="BN16" i="11"/>
  <c r="BN53" i="11"/>
  <c r="BN19" i="11"/>
  <c r="EM23" i="11"/>
  <c r="FE50" i="11"/>
  <c r="FE44" i="11"/>
  <c r="FE37" i="11"/>
  <c r="FE32" i="11"/>
  <c r="FE16" i="11"/>
  <c r="FE12" i="11"/>
  <c r="FE51" i="11"/>
  <c r="FE31" i="11"/>
  <c r="FE26" i="11"/>
  <c r="FE52" i="11"/>
  <c r="FE45" i="11"/>
  <c r="FE40" i="11"/>
  <c r="FE33" i="11"/>
  <c r="FE28" i="11"/>
  <c r="FE17" i="11"/>
  <c r="FE13" i="11"/>
  <c r="FE47" i="11"/>
  <c r="FE30" i="11"/>
  <c r="FE53" i="11"/>
  <c r="FE20" i="11"/>
  <c r="FE46" i="11"/>
  <c r="FE29" i="11"/>
  <c r="FE18" i="11"/>
  <c r="FE14" i="11"/>
  <c r="FE43" i="11"/>
  <c r="FE34" i="11"/>
  <c r="FE22" i="11"/>
  <c r="FE62" i="11"/>
  <c r="FE38" i="11"/>
  <c r="FE58" i="11"/>
  <c r="FE54" i="11"/>
  <c r="FE49" i="11"/>
  <c r="FE41" i="11"/>
  <c r="FE36" i="11"/>
  <c r="FE25" i="11"/>
  <c r="FE15" i="11"/>
  <c r="FE27" i="11"/>
  <c r="FE19" i="11"/>
  <c r="FE23" i="11"/>
  <c r="EN58" i="11"/>
  <c r="EN19" i="11"/>
  <c r="EN52" i="11"/>
  <c r="EN38" i="11"/>
  <c r="EN49" i="11"/>
  <c r="EN34" i="11"/>
  <c r="EN18" i="11"/>
  <c r="EN62" i="11"/>
  <c r="EN53" i="11"/>
  <c r="EN56" i="11"/>
  <c r="EN26" i="11"/>
  <c r="EN61" i="11"/>
  <c r="DG28" i="11"/>
  <c r="DG59" i="11"/>
  <c r="DG31" i="11"/>
  <c r="DG57" i="11"/>
  <c r="DG46" i="11"/>
  <c r="DG30" i="11"/>
  <c r="DG17" i="11"/>
  <c r="DG37" i="11"/>
  <c r="DG51" i="11"/>
  <c r="DG24" i="11"/>
  <c r="DG44" i="11"/>
  <c r="DG23" i="11"/>
  <c r="DG60" i="11"/>
  <c r="DG48" i="11"/>
  <c r="DG22" i="11"/>
  <c r="DG13" i="11"/>
  <c r="DG33" i="11"/>
  <c r="DG56" i="11"/>
  <c r="DG16" i="11"/>
  <c r="DG40" i="11"/>
  <c r="DG19" i="11"/>
  <c r="DG39" i="11"/>
  <c r="DG50" i="11"/>
  <c r="DG18" i="11"/>
  <c r="DG38" i="11"/>
  <c r="DG29" i="11"/>
  <c r="DG58" i="11"/>
  <c r="DG47" i="11"/>
  <c r="DG62" i="11"/>
  <c r="DG12" i="11"/>
  <c r="DG32" i="11"/>
  <c r="DG15" i="11"/>
  <c r="DG35" i="11"/>
  <c r="DG54" i="11"/>
  <c r="DG14" i="11"/>
  <c r="DG34" i="11"/>
  <c r="DG21" i="11"/>
  <c r="DG45" i="11"/>
  <c r="DG49" i="11"/>
  <c r="CB31" i="11"/>
  <c r="CB32" i="11"/>
  <c r="CB57" i="11"/>
  <c r="CB29" i="11"/>
  <c r="CB33" i="11"/>
  <c r="CB55" i="11"/>
  <c r="CB42" i="11"/>
  <c r="CB59" i="11"/>
  <c r="BO53" i="11"/>
  <c r="BO14" i="11"/>
  <c r="BO51" i="11"/>
  <c r="BO47" i="11"/>
  <c r="BO20" i="11"/>
  <c r="BO54" i="11"/>
  <c r="BO48" i="11"/>
  <c r="BO13" i="11"/>
  <c r="BO15" i="11"/>
  <c r="BO16" i="11"/>
  <c r="BO49" i="11"/>
  <c r="BO12" i="11"/>
  <c r="BO18" i="11"/>
  <c r="BO50" i="11"/>
  <c r="BO22" i="11"/>
  <c r="BO46" i="11"/>
  <c r="BO56" i="11"/>
  <c r="BO44" i="11"/>
  <c r="BO37" i="11"/>
  <c r="BO39" i="11"/>
  <c r="BO62" i="11"/>
  <c r="BO52" i="11"/>
  <c r="BO17" i="11"/>
  <c r="BJ23" i="11"/>
  <c r="BJ57" i="11"/>
  <c r="BJ32" i="11"/>
  <c r="BJ39" i="11"/>
  <c r="BJ18" i="11"/>
  <c r="BJ61" i="11"/>
  <c r="BJ25" i="11"/>
  <c r="BJ45" i="11"/>
  <c r="BJ50" i="11"/>
  <c r="BJ51" i="11"/>
  <c r="BJ40" i="11"/>
  <c r="BJ34" i="11"/>
  <c r="BJ58" i="11"/>
  <c r="BJ33" i="11"/>
  <c r="BJ42" i="11"/>
  <c r="BJ38" i="11"/>
  <c r="BJ28" i="11"/>
  <c r="BJ47" i="11"/>
  <c r="BJ54" i="11"/>
  <c r="BJ15" i="11"/>
  <c r="BJ43" i="11"/>
  <c r="BJ13" i="11"/>
  <c r="BJ22" i="11"/>
  <c r="BJ60" i="11"/>
  <c r="BJ55" i="11"/>
  <c r="BJ52" i="11"/>
  <c r="BJ19" i="11"/>
  <c r="BJ16" i="11"/>
  <c r="BJ29" i="11"/>
  <c r="BJ49" i="11"/>
  <c r="BJ21" i="11"/>
  <c r="BJ41" i="11"/>
  <c r="BJ46" i="11"/>
  <c r="BJ14" i="11"/>
  <c r="BJ56" i="11"/>
  <c r="BJ53" i="11"/>
  <c r="BJ36" i="11"/>
  <c r="BJ17" i="11"/>
  <c r="BJ35" i="11"/>
  <c r="BJ24" i="11"/>
  <c r="BJ59" i="11"/>
  <c r="BJ44" i="11"/>
  <c r="BJ48" i="11"/>
  <c r="BJ37" i="11"/>
  <c r="FH41" i="11"/>
  <c r="FH39" i="11"/>
  <c r="FH18" i="11"/>
  <c r="FH46" i="11"/>
  <c r="FH31" i="11"/>
  <c r="FH58" i="11"/>
  <c r="FH45" i="11"/>
  <c r="FH34" i="11"/>
  <c r="FH26" i="11"/>
  <c r="FH52" i="11"/>
  <c r="FH53" i="11"/>
  <c r="FH22" i="11"/>
  <c r="EN24" i="11"/>
  <c r="CC44" i="11"/>
  <c r="CC21" i="11"/>
  <c r="CC18" i="11"/>
  <c r="CC19" i="11"/>
  <c r="CC13" i="11"/>
  <c r="CC45" i="11"/>
  <c r="CC28" i="11"/>
  <c r="CC58" i="11"/>
  <c r="CC29" i="11"/>
  <c r="CC14" i="11"/>
  <c r="CC20" i="11"/>
  <c r="CC41" i="11"/>
  <c r="CC57" i="11"/>
  <c r="CC16" i="11"/>
  <c r="CC15" i="11"/>
  <c r="CC43" i="11"/>
  <c r="CC23" i="11"/>
  <c r="CC55" i="11"/>
  <c r="CC27" i="11"/>
  <c r="CC12" i="11"/>
  <c r="CC53" i="11"/>
  <c r="CC36" i="11"/>
  <c r="CC51" i="11"/>
  <c r="CC35" i="11"/>
  <c r="CC60" i="11"/>
  <c r="CC30" i="11"/>
  <c r="CC56" i="11"/>
  <c r="CC17" i="11"/>
  <c r="CC40" i="11"/>
  <c r="CC22" i="11"/>
  <c r="CC48" i="11"/>
  <c r="BY50" i="11"/>
  <c r="BY61" i="11"/>
  <c r="BY43" i="11"/>
  <c r="BY29" i="11"/>
  <c r="BY25" i="11"/>
  <c r="BY58" i="11"/>
  <c r="BY13" i="11"/>
  <c r="BY55" i="11"/>
  <c r="BY45" i="11"/>
  <c r="BY12" i="11"/>
  <c r="BY31" i="11"/>
  <c r="BY15" i="11"/>
  <c r="BY46" i="11"/>
  <c r="BY42" i="11"/>
  <c r="BY54" i="11"/>
  <c r="BP55" i="11"/>
  <c r="BP28" i="11"/>
  <c r="BP46" i="11"/>
  <c r="BP19" i="11"/>
  <c r="BP52" i="11"/>
  <c r="BP18" i="11"/>
  <c r="BP61" i="11"/>
  <c r="BP21" i="11"/>
  <c r="BP45" i="11"/>
  <c r="BP12" i="11"/>
  <c r="BP44" i="11"/>
  <c r="BP60" i="11"/>
  <c r="BP32" i="11"/>
  <c r="BP48" i="11"/>
  <c r="BP37" i="11"/>
  <c r="BP56" i="11"/>
  <c r="BP36" i="11"/>
  <c r="BP27" i="11"/>
  <c r="BP24" i="11"/>
  <c r="BP47" i="11"/>
  <c r="BP13" i="11"/>
  <c r="BP50" i="11"/>
  <c r="BP59" i="11"/>
  <c r="BP33" i="11"/>
  <c r="BP51" i="11"/>
  <c r="BP40" i="11"/>
  <c r="BP23" i="11"/>
  <c r="BP39" i="11"/>
  <c r="BP16" i="11"/>
  <c r="BP29" i="11"/>
  <c r="BP49" i="11"/>
  <c r="BP15" i="11"/>
  <c r="BP25" i="11"/>
  <c r="BP31" i="11"/>
  <c r="BP35" i="11"/>
  <c r="BP54" i="11"/>
  <c r="BP43" i="11"/>
  <c r="BP14" i="11"/>
  <c r="BP42" i="11"/>
  <c r="BP17" i="11"/>
  <c r="BP57" i="11"/>
  <c r="BP53" i="11"/>
  <c r="BP38" i="11"/>
  <c r="BP58" i="11"/>
  <c r="BP41" i="11"/>
  <c r="DO49" i="11"/>
  <c r="FE42" i="11"/>
  <c r="FE35" i="11"/>
  <c r="EB29" i="11"/>
  <c r="EB39" i="11"/>
  <c r="DR26" i="11"/>
  <c r="DR46" i="11"/>
  <c r="CW23" i="11"/>
  <c r="Z22" i="12"/>
  <c r="Z26" i="12"/>
  <c r="Z13" i="12"/>
  <c r="Z17" i="12"/>
  <c r="Z28" i="12"/>
  <c r="Z21" i="12"/>
  <c r="Z25" i="12"/>
  <c r="Z12" i="12"/>
  <c r="Z16" i="12"/>
  <c r="Z24" i="12"/>
  <c r="Z19" i="12"/>
  <c r="Z23" i="12"/>
  <c r="Z27" i="12"/>
  <c r="Z14" i="12"/>
  <c r="Z18" i="12"/>
  <c r="Z20" i="12"/>
  <c r="Z15" i="12"/>
  <c r="AS20" i="12"/>
  <c r="AS25" i="12"/>
  <c r="AS21" i="12"/>
  <c r="AS24" i="12"/>
  <c r="AS13" i="12"/>
  <c r="AS16" i="12"/>
  <c r="AS28" i="12"/>
  <c r="AS17" i="12"/>
  <c r="AS12" i="12"/>
  <c r="AS15" i="12"/>
  <c r="AS18" i="12"/>
  <c r="AS14" i="12"/>
  <c r="DL60" i="11" l="1"/>
  <c r="CT40" i="11"/>
  <c r="DL38" i="11"/>
  <c r="DL53" i="11"/>
  <c r="DL32" i="11"/>
  <c r="DL56" i="11"/>
  <c r="DL27" i="11"/>
  <c r="DL59" i="11"/>
  <c r="DL39" i="11"/>
  <c r="DL18" i="11"/>
  <c r="DL12" i="11"/>
  <c r="DW22" i="11"/>
  <c r="DW34" i="11"/>
  <c r="DW36" i="11"/>
  <c r="DW23" i="11"/>
  <c r="DW19" i="11"/>
  <c r="DW48" i="11"/>
  <c r="DW44" i="11"/>
  <c r="DW51" i="11"/>
  <c r="DW46" i="11"/>
  <c r="DW37" i="11"/>
  <c r="DL19" i="11"/>
  <c r="DW60" i="11"/>
  <c r="CD55" i="11"/>
  <c r="CD35" i="11"/>
  <c r="CD56" i="11"/>
  <c r="CD31" i="11"/>
  <c r="CD51" i="11"/>
  <c r="CD20" i="11"/>
  <c r="CD39" i="11"/>
  <c r="CD13" i="11"/>
  <c r="CD49" i="11"/>
  <c r="CD21" i="11"/>
  <c r="CD52" i="11"/>
  <c r="CD40" i="11"/>
  <c r="CD16" i="11"/>
  <c r="CD28" i="11"/>
  <c r="EM45" i="11"/>
  <c r="EM61" i="11"/>
  <c r="EM57" i="11"/>
  <c r="EM48" i="11"/>
  <c r="EM43" i="11"/>
  <c r="EM51" i="11"/>
  <c r="EM59" i="11"/>
  <c r="EM50" i="11"/>
  <c r="EM49" i="11"/>
  <c r="EM58" i="11"/>
  <c r="EM39" i="11"/>
  <c r="EM42" i="11"/>
  <c r="EM24" i="11"/>
  <c r="EM46" i="11"/>
  <c r="EM41" i="11"/>
  <c r="EM21" i="11"/>
  <c r="EM47" i="11"/>
  <c r="EM12" i="11"/>
  <c r="EM34" i="11"/>
  <c r="EM53" i="11"/>
  <c r="EM32" i="11"/>
  <c r="EM16" i="11"/>
  <c r="EM17" i="11"/>
  <c r="EM31" i="11"/>
  <c r="EM30" i="11"/>
  <c r="EM37" i="11"/>
  <c r="EM29" i="11"/>
  <c r="EM15" i="11"/>
  <c r="EM35" i="11"/>
  <c r="EM18" i="11"/>
  <c r="EM26" i="11"/>
  <c r="EM36" i="11"/>
  <c r="EM28" i="11"/>
  <c r="EM19" i="11"/>
  <c r="EM13" i="11"/>
  <c r="EM20" i="11"/>
  <c r="EM27" i="11"/>
  <c r="EM33" i="11"/>
  <c r="EM25" i="11"/>
  <c r="EM14" i="11"/>
  <c r="AS19" i="12"/>
  <c r="AS23" i="12"/>
  <c r="AS27" i="12"/>
  <c r="AS26" i="12"/>
  <c r="BZ55" i="11"/>
  <c r="BZ33" i="11"/>
  <c r="BZ29" i="11"/>
  <c r="BZ61" i="11"/>
  <c r="BZ31" i="11"/>
  <c r="BZ34" i="11"/>
  <c r="BZ32" i="11"/>
  <c r="BZ58" i="11"/>
  <c r="BZ57" i="11"/>
  <c r="BZ59" i="11"/>
  <c r="BZ27" i="11"/>
  <c r="BZ60" i="11"/>
  <c r="BZ28" i="11"/>
  <c r="BZ54" i="11"/>
  <c r="BZ24" i="11"/>
  <c r="BZ20" i="11"/>
  <c r="BZ44" i="11"/>
  <c r="BZ49" i="11"/>
  <c r="BZ43" i="11"/>
  <c r="BZ40" i="11"/>
  <c r="BZ14" i="11"/>
  <c r="BZ56" i="11"/>
  <c r="BZ21" i="11"/>
  <c r="BZ15" i="11"/>
  <c r="BZ41" i="11"/>
  <c r="BZ12" i="11"/>
  <c r="BZ53" i="11"/>
  <c r="BZ36" i="11"/>
  <c r="BZ16" i="11"/>
  <c r="BZ26" i="11"/>
  <c r="BZ19" i="11"/>
  <c r="BZ39" i="11"/>
  <c r="BZ13" i="11"/>
  <c r="BZ25" i="11"/>
  <c r="BZ48" i="11"/>
  <c r="BZ22" i="11"/>
  <c r="BZ38" i="11"/>
  <c r="BZ51" i="11"/>
  <c r="BZ37" i="11"/>
  <c r="BZ18" i="11"/>
  <c r="BZ52" i="11"/>
  <c r="BZ47" i="11"/>
  <c r="BZ23" i="11"/>
  <c r="BZ45" i="11"/>
  <c r="BZ17" i="11"/>
  <c r="BZ42" i="11"/>
  <c r="CT46" i="11"/>
  <c r="CT51" i="11"/>
  <c r="CT22" i="11"/>
  <c r="CT34" i="11"/>
  <c r="CT61" i="11"/>
  <c r="CT53" i="11"/>
  <c r="CT59" i="11"/>
  <c r="CT39" i="11"/>
  <c r="CT50" i="11"/>
  <c r="CT23" i="11"/>
  <c r="CT41" i="11"/>
  <c r="CT54" i="11"/>
  <c r="CT31" i="11"/>
  <c r="CT30" i="11"/>
  <c r="CT44" i="11"/>
  <c r="CT60" i="11"/>
  <c r="CT25" i="11"/>
  <c r="CT42" i="11"/>
  <c r="CT19" i="11"/>
  <c r="CT62" i="11"/>
  <c r="CT52" i="11"/>
  <c r="CT28" i="11"/>
  <c r="CT56" i="11"/>
  <c r="CT21" i="11"/>
  <c r="CT27" i="11"/>
  <c r="CT45" i="11"/>
  <c r="CT37" i="11"/>
  <c r="CT33" i="11"/>
  <c r="CT16" i="11"/>
  <c r="CT38" i="11"/>
  <c r="CT14" i="11"/>
  <c r="CT55" i="11"/>
  <c r="CT43" i="11"/>
  <c r="CT47" i="11"/>
  <c r="CT29" i="11"/>
  <c r="CT12" i="11"/>
  <c r="CX35" i="11"/>
  <c r="CX22" i="11"/>
  <c r="CX34" i="11"/>
  <c r="CX43" i="11"/>
  <c r="CX39" i="11"/>
  <c r="CX61" i="11"/>
  <c r="CX53" i="11"/>
  <c r="CX31" i="11"/>
  <c r="CX24" i="11"/>
  <c r="CX15" i="11"/>
  <c r="CX46" i="11"/>
  <c r="CX59" i="11"/>
  <c r="CX25" i="11"/>
  <c r="CX50" i="11"/>
  <c r="CX48" i="11"/>
  <c r="CX41" i="11"/>
  <c r="CX56" i="11"/>
  <c r="CX51" i="11"/>
  <c r="CX55" i="11"/>
  <c r="CX21" i="11"/>
  <c r="CX36" i="11"/>
  <c r="CX44" i="11"/>
  <c r="CX45" i="11"/>
  <c r="CX47" i="11"/>
  <c r="CX42" i="11"/>
  <c r="CX33" i="11"/>
  <c r="CX17" i="11"/>
  <c r="CX49" i="11"/>
  <c r="CX27" i="11"/>
  <c r="CX54" i="11"/>
  <c r="CX29" i="11"/>
  <c r="CX13" i="11"/>
  <c r="CX37" i="11"/>
  <c r="EM44" i="11"/>
  <c r="CT20" i="11"/>
  <c r="BN26" i="11"/>
  <c r="BN30" i="11"/>
  <c r="BN20" i="11"/>
  <c r="BN23" i="11"/>
  <c r="BN31" i="11"/>
  <c r="BN27" i="11"/>
  <c r="BN62" i="11"/>
  <c r="DB22" i="11"/>
  <c r="DB18" i="11"/>
  <c r="DB59" i="11"/>
  <c r="DB56" i="11"/>
  <c r="DB20" i="11"/>
  <c r="DB42" i="11"/>
  <c r="DB48" i="11"/>
  <c r="DB29" i="11"/>
  <c r="DB51" i="11"/>
  <c r="DB28" i="11"/>
  <c r="DB37" i="11"/>
  <c r="DB27" i="11"/>
  <c r="DB62" i="11"/>
  <c r="DB47" i="11"/>
  <c r="DB34" i="11"/>
  <c r="DB57" i="11"/>
  <c r="DB53" i="11"/>
  <c r="DB25" i="11"/>
  <c r="DB39" i="11"/>
  <c r="DB13" i="11"/>
  <c r="DB35" i="11"/>
  <c r="DB12" i="11"/>
  <c r="DB33" i="11"/>
  <c r="DB52" i="11"/>
  <c r="DB32" i="11"/>
  <c r="DB14" i="11"/>
  <c r="DB61" i="11"/>
  <c r="DB55" i="11"/>
  <c r="DB49" i="11"/>
  <c r="DB31" i="11"/>
  <c r="DB36" i="11"/>
  <c r="DB19" i="11"/>
  <c r="DB41" i="11"/>
  <c r="DB17" i="11"/>
  <c r="DB46" i="11"/>
  <c r="DB16" i="11"/>
  <c r="DB43" i="11"/>
  <c r="DB58" i="11"/>
  <c r="DB30" i="11"/>
  <c r="DB54" i="11"/>
  <c r="DB26" i="11"/>
  <c r="DB60" i="11"/>
  <c r="DB15" i="11"/>
  <c r="DB45" i="11"/>
  <c r="DB50" i="11"/>
  <c r="DB24" i="11"/>
  <c r="DB38" i="11"/>
  <c r="DB23" i="11"/>
  <c r="DB44" i="11"/>
  <c r="DB21" i="11"/>
  <c r="DB40" i="11"/>
  <c r="EM52" i="11"/>
  <c r="DW15" i="11"/>
  <c r="DW62" i="11"/>
  <c r="DL14" i="11"/>
  <c r="DL15" i="11"/>
  <c r="DL24" i="11"/>
  <c r="DL22" i="11"/>
  <c r="DL48" i="11"/>
  <c r="DL29" i="11"/>
  <c r="DL36" i="11"/>
  <c r="DW43" i="11"/>
  <c r="DW54" i="11"/>
  <c r="DW21" i="11"/>
  <c r="DW55" i="11"/>
  <c r="DW26" i="11"/>
  <c r="DW52" i="11"/>
  <c r="DW35" i="11"/>
  <c r="DW25" i="11"/>
  <c r="DW14" i="11"/>
  <c r="DW12" i="11"/>
  <c r="AS22" i="12"/>
  <c r="CX62" i="11"/>
  <c r="CT24" i="11"/>
  <c r="CT32" i="11"/>
  <c r="CT36" i="11"/>
  <c r="CX52" i="11"/>
  <c r="CX40" i="11"/>
  <c r="I22" i="13"/>
  <c r="M22" i="13"/>
  <c r="B8" i="12"/>
  <c r="M18" i="13" s="1"/>
  <c r="DR51" i="11"/>
  <c r="DR28" i="11"/>
  <c r="DR60" i="11"/>
  <c r="DR21" i="11"/>
  <c r="DR54" i="11"/>
  <c r="DR13" i="11"/>
  <c r="DR45" i="11"/>
  <c r="DR25" i="11"/>
  <c r="DR57" i="11"/>
  <c r="DR50" i="11"/>
  <c r="DR34" i="11"/>
  <c r="DR17" i="11"/>
  <c r="DR49" i="11"/>
  <c r="DR16" i="11"/>
  <c r="DR48" i="11"/>
  <c r="DR52" i="11"/>
  <c r="DR40" i="11"/>
  <c r="DR15" i="11"/>
  <c r="DR43" i="11"/>
  <c r="DR19" i="11"/>
  <c r="DR59" i="11"/>
  <c r="DR12" i="11"/>
  <c r="DR44" i="11"/>
  <c r="DR58" i="11"/>
  <c r="DR37" i="11"/>
  <c r="DR41" i="11"/>
  <c r="DR29" i="11"/>
  <c r="DR61" i="11"/>
  <c r="DR47" i="11"/>
  <c r="DR39" i="11"/>
  <c r="DR27" i="11"/>
  <c r="DR38" i="11"/>
  <c r="DR53" i="11"/>
  <c r="DR33" i="11"/>
  <c r="DR20" i="11"/>
  <c r="DR32" i="11"/>
  <c r="DR31" i="11"/>
  <c r="DR24" i="11"/>
  <c r="DR56" i="11"/>
  <c r="DR36" i="11"/>
  <c r="DR35" i="11"/>
  <c r="DR23" i="11"/>
  <c r="DR18" i="11"/>
  <c r="DF54" i="11"/>
  <c r="DF60" i="11"/>
  <c r="DF14" i="11"/>
  <c r="DF30" i="11"/>
  <c r="DF37" i="11"/>
  <c r="DF17" i="11"/>
  <c r="DF33" i="11"/>
  <c r="DF53" i="11"/>
  <c r="DF16" i="11"/>
  <c r="DF32" i="11"/>
  <c r="DF36" i="11"/>
  <c r="DF56" i="11"/>
  <c r="DF27" i="11"/>
  <c r="DF38" i="11"/>
  <c r="DF51" i="11"/>
  <c r="DF26" i="11"/>
  <c r="DF44" i="11"/>
  <c r="DF13" i="11"/>
  <c r="DF29" i="11"/>
  <c r="DF62" i="11"/>
  <c r="DF12" i="11"/>
  <c r="DF28" i="11"/>
  <c r="DF39" i="11"/>
  <c r="DF47" i="11"/>
  <c r="DF23" i="11"/>
  <c r="DF41" i="11"/>
  <c r="DF61" i="11"/>
  <c r="DF58" i="11"/>
  <c r="DF22" i="11"/>
  <c r="DF46" i="11"/>
  <c r="DF52" i="11"/>
  <c r="DF25" i="11"/>
  <c r="DF40" i="11"/>
  <c r="DF55" i="11"/>
  <c r="DF24" i="11"/>
  <c r="DF42" i="11"/>
  <c r="DF48" i="11"/>
  <c r="DF19" i="11"/>
  <c r="DF35" i="11"/>
  <c r="DF59" i="11"/>
  <c r="DF18" i="11"/>
  <c r="DF34" i="11"/>
  <c r="DF57" i="11"/>
  <c r="DF21" i="11"/>
  <c r="DF43" i="11"/>
  <c r="DF49" i="11"/>
  <c r="DF20" i="11"/>
  <c r="DF45" i="11"/>
  <c r="DF50" i="11"/>
  <c r="DF15" i="11"/>
  <c r="DF31" i="11"/>
  <c r="A19" i="11"/>
  <c r="C18" i="11"/>
  <c r="DR55" i="11"/>
  <c r="EE25" i="11"/>
  <c r="EE41" i="11"/>
  <c r="EE36" i="11"/>
  <c r="EE53" i="11"/>
  <c r="EE61" i="11"/>
  <c r="EE14" i="11"/>
  <c r="EE23" i="11"/>
  <c r="EE40" i="11"/>
  <c r="EE22" i="11"/>
  <c r="EE18" i="11"/>
  <c r="EE20" i="11"/>
  <c r="EE46" i="11"/>
  <c r="EE54" i="11"/>
  <c r="EE58" i="11"/>
  <c r="EE57" i="11"/>
  <c r="EE17" i="11"/>
  <c r="EE34" i="11"/>
  <c r="EE12" i="11"/>
  <c r="EE35" i="11"/>
  <c r="EE26" i="11"/>
  <c r="EE24" i="11"/>
  <c r="EE51" i="11"/>
  <c r="EE59" i="11"/>
  <c r="EE56" i="11"/>
  <c r="EE50" i="11"/>
  <c r="EE32" i="11"/>
  <c r="EE52" i="11"/>
  <c r="EE28" i="11"/>
  <c r="EE60" i="11"/>
  <c r="EE15" i="11"/>
  <c r="EE38" i="11"/>
  <c r="EE30" i="11"/>
  <c r="EE31" i="11"/>
  <c r="EE16" i="11"/>
  <c r="EE55" i="11"/>
  <c r="EE39" i="11"/>
  <c r="EE43" i="11"/>
  <c r="EE49" i="11"/>
  <c r="EE42" i="11"/>
  <c r="EE33" i="11"/>
  <c r="EE62" i="11"/>
  <c r="EE21" i="11"/>
  <c r="EE37" i="11"/>
  <c r="EE27" i="11"/>
  <c r="EE45" i="11"/>
  <c r="EE19" i="11"/>
  <c r="EE13" i="11"/>
  <c r="EE29" i="11"/>
  <c r="EE48" i="11"/>
  <c r="EE44" i="11"/>
  <c r="EL48" i="11"/>
  <c r="EL61" i="11"/>
  <c r="EL51" i="11"/>
  <c r="EL12" i="11"/>
  <c r="EL24" i="11"/>
  <c r="EL45" i="11"/>
  <c r="EL26" i="11"/>
  <c r="EL34" i="11"/>
  <c r="EL21" i="11"/>
  <c r="EL18" i="11"/>
  <c r="EL28" i="11"/>
  <c r="EL46" i="11"/>
  <c r="EL62" i="11"/>
  <c r="EL53" i="11"/>
  <c r="EL43" i="11"/>
  <c r="EL54" i="11"/>
  <c r="EL41" i="11"/>
  <c r="EL31" i="11"/>
  <c r="EL47" i="11"/>
  <c r="EL30" i="11"/>
  <c r="EL38" i="11"/>
  <c r="EL23" i="11"/>
  <c r="EL13" i="11"/>
  <c r="EL32" i="11"/>
  <c r="EL35" i="11"/>
  <c r="EL55" i="11"/>
  <c r="EL52" i="11"/>
  <c r="EL44" i="11"/>
  <c r="EL36" i="11"/>
  <c r="EL20" i="11"/>
  <c r="EL16" i="11"/>
  <c r="EL14" i="11"/>
  <c r="EL27" i="11"/>
  <c r="EL60" i="11"/>
  <c r="EL33" i="11"/>
  <c r="EL49" i="11"/>
  <c r="EL59" i="11"/>
  <c r="EL57" i="11"/>
  <c r="EL15" i="11"/>
  <c r="EL50" i="11"/>
  <c r="EL17" i="11"/>
  <c r="EL22" i="11"/>
  <c r="EL40" i="11"/>
  <c r="EL25" i="11"/>
  <c r="EL29" i="11"/>
  <c r="EL19" i="11"/>
  <c r="EL37" i="11"/>
  <c r="EL56" i="11"/>
  <c r="EL39" i="11"/>
  <c r="EL42" i="11"/>
  <c r="B8" i="8"/>
  <c r="BV26" i="11"/>
  <c r="BV52" i="11"/>
  <c r="BV42" i="11"/>
  <c r="BV40" i="11"/>
  <c r="BV37" i="11"/>
  <c r="BV21" i="11"/>
  <c r="BV17" i="11"/>
  <c r="BV47" i="11"/>
  <c r="BV16" i="11"/>
  <c r="BV30" i="11"/>
  <c r="BV59" i="11"/>
  <c r="BV27" i="11"/>
  <c r="BV57" i="11"/>
  <c r="BV25" i="11"/>
  <c r="BV22" i="11"/>
  <c r="BV49" i="11"/>
  <c r="BV48" i="11"/>
  <c r="BV45" i="11"/>
  <c r="BV19" i="11"/>
  <c r="BV51" i="11"/>
  <c r="BV15" i="11"/>
  <c r="BV20" i="11"/>
  <c r="BV34" i="11"/>
  <c r="BV12" i="11"/>
  <c r="BV54" i="11"/>
  <c r="BV43" i="11"/>
  <c r="BV41" i="11"/>
  <c r="BV38" i="11"/>
  <c r="BV36" i="11"/>
  <c r="BV18" i="11"/>
  <c r="BV13" i="11"/>
  <c r="BV46" i="11"/>
  <c r="BV50" i="11"/>
  <c r="BV35" i="11"/>
  <c r="BV32" i="11"/>
  <c r="BV61" i="11"/>
  <c r="BV56" i="11"/>
  <c r="BV31" i="11"/>
  <c r="BV23" i="11"/>
  <c r="BV53" i="11"/>
  <c r="BV44" i="11"/>
  <c r="BV14" i="11"/>
  <c r="BV39" i="11"/>
  <c r="BV33" i="11"/>
  <c r="BV28" i="11"/>
  <c r="BV62" i="11"/>
  <c r="BV29" i="11"/>
  <c r="BV60" i="11"/>
  <c r="BV58" i="11"/>
  <c r="BV55" i="11"/>
  <c r="A8" i="12"/>
  <c r="I18" i="13" s="1"/>
  <c r="A8" i="11" l="1"/>
  <c r="I17" i="13" s="1"/>
  <c r="B29" i="13" s="1" a="1"/>
  <c r="B29" i="13" s="1"/>
  <c r="C8" i="11"/>
  <c r="M17" i="13" s="1"/>
  <c r="E29" i="13" s="1" a="1"/>
  <c r="E29" i="13" s="1"/>
  <c r="C19" i="11"/>
  <c r="A20" i="11"/>
  <c r="A21" i="11" l="1"/>
  <c r="C20" i="11"/>
  <c r="A22" i="11" l="1"/>
  <c r="C21" i="11"/>
  <c r="C22" i="11" l="1"/>
  <c r="A23" i="11"/>
  <c r="C23" i="11" l="1"/>
  <c r="A24" i="11"/>
  <c r="A25" i="11" l="1"/>
  <c r="C24" i="11"/>
  <c r="C25" i="11" l="1"/>
  <c r="A26" i="11"/>
  <c r="A27" i="11" l="1"/>
  <c r="C26" i="11"/>
  <c r="C27" i="11" l="1"/>
  <c r="A28" i="11"/>
  <c r="A29" i="11" l="1"/>
  <c r="C28" i="11"/>
  <c r="A30" i="11" l="1"/>
  <c r="C29" i="11"/>
  <c r="A31" i="11" l="1"/>
  <c r="C30" i="11"/>
  <c r="A32" i="11" l="1"/>
  <c r="C31" i="11"/>
  <c r="C32" i="11" l="1"/>
  <c r="A33" i="11"/>
  <c r="A34" i="11" l="1"/>
  <c r="C33" i="11"/>
  <c r="C34" i="11" l="1"/>
  <c r="A35" i="11"/>
  <c r="A36" i="11" l="1"/>
  <c r="C35" i="11"/>
  <c r="A37" i="11" l="1"/>
  <c r="C36" i="11"/>
  <c r="C37" i="11" l="1"/>
  <c r="A38" i="11"/>
  <c r="C38" i="11" l="1"/>
  <c r="A39" i="11"/>
  <c r="C39" i="11" l="1"/>
  <c r="A40" i="11"/>
  <c r="C40" i="11" l="1"/>
  <c r="A41" i="11"/>
  <c r="A42" i="11" l="1"/>
  <c r="C41" i="11"/>
  <c r="C42" i="11" l="1"/>
  <c r="A43" i="11"/>
  <c r="A44" i="11" l="1"/>
  <c r="C43" i="11"/>
  <c r="A45" i="11" l="1"/>
  <c r="C44" i="11"/>
  <c r="C45" i="11" l="1"/>
  <c r="A46" i="11"/>
  <c r="A47" i="11" l="1"/>
  <c r="C46" i="11"/>
  <c r="A48" i="11" l="1"/>
  <c r="C47" i="11"/>
  <c r="C48" i="11" l="1"/>
  <c r="A49" i="11"/>
  <c r="A50" i="11" l="1"/>
  <c r="C49" i="11"/>
  <c r="C50" i="11" l="1"/>
  <c r="A51" i="11"/>
  <c r="A52" i="11" l="1"/>
  <c r="C51" i="11"/>
  <c r="A53" i="11" l="1"/>
  <c r="C52" i="11"/>
  <c r="A54" i="11" l="1"/>
  <c r="C53" i="11"/>
  <c r="A55" i="11" l="1"/>
  <c r="C54" i="11"/>
  <c r="C55" i="11" l="1"/>
  <c r="A56" i="11"/>
  <c r="C56" i="11" l="1"/>
  <c r="A57" i="11"/>
  <c r="C57" i="11" l="1"/>
  <c r="A58" i="11"/>
  <c r="A59" i="11" l="1"/>
  <c r="C58" i="11"/>
  <c r="A60" i="11" l="1"/>
  <c r="C59" i="11"/>
  <c r="C60" i="11" l="1"/>
  <c r="A61" i="11"/>
  <c r="C61" i="11" l="1"/>
  <c r="A62" i="11"/>
  <c r="C62" i="11" s="1"/>
</calcChain>
</file>

<file path=xl/comments1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10.xml><?xml version="1.0" encoding="utf-8"?>
<comments xmlns="http://schemas.openxmlformats.org/spreadsheetml/2006/main">
  <authors>
    <author>marconicj</author>
  </authors>
  <commentList>
    <comment ref="C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11.xml><?xml version="1.0" encoding="utf-8"?>
<comments xmlns="http://schemas.openxmlformats.org/spreadsheetml/2006/main">
  <authors>
    <author>marconicj</author>
  </authors>
  <commentList>
    <comment ref="L16" authorId="0" shapeId="0">
      <text>
        <r>
          <rPr>
            <sz val="11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  <comment ref="E29" authorId="0" shapeId="0">
      <text>
        <r>
          <rPr>
            <sz val="11"/>
            <color indexed="81"/>
            <rFont val="Tahoma"/>
            <family val="2"/>
          </rPr>
          <t>Valor calculado com fatores reduzidos apenas para as parcelas de danos.</t>
        </r>
      </text>
    </comment>
  </commentList>
</comments>
</file>

<file path=xl/comments2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3.xml><?xml version="1.0" encoding="utf-8"?>
<comments xmlns="http://schemas.openxmlformats.org/spreadsheetml/2006/main">
  <authors>
    <author>marconicj</author>
  </authors>
  <commentList>
    <comment ref="C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4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5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6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  <comment ref="E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  <comment ref="I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7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8.xml><?xml version="1.0" encoding="utf-8"?>
<comments xmlns="http://schemas.openxmlformats.org/spreadsheetml/2006/main">
  <authors>
    <author>marconicj</author>
  </authors>
  <commentList>
    <comment ref="B9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  <comment ref="B13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  <comment ref="J13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comments9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OBS: Os fatores reduzidos só poderão ser utilizados no cálculo das parcelas de vida e previdência após regulamentação da SUSEP sobre os critérios específicos para sua aplicação, conforme definido no art 37 da Resolução 321/2015.</t>
        </r>
      </text>
    </comment>
  </commentList>
</comments>
</file>

<file path=xl/sharedStrings.xml><?xml version="1.0" encoding="utf-8"?>
<sst xmlns="http://schemas.openxmlformats.org/spreadsheetml/2006/main" count="465" uniqueCount="172">
  <si>
    <t>Padrão</t>
  </si>
  <si>
    <t>Reduzido</t>
  </si>
  <si>
    <t>Menor que 50 anos</t>
  </si>
  <si>
    <t>Maior que 50 anos</t>
  </si>
  <si>
    <t>Não</t>
  </si>
  <si>
    <t>Sim</t>
  </si>
  <si>
    <t>Menor que 23 anos</t>
  </si>
  <si>
    <t>Maior que 23 anos</t>
  </si>
  <si>
    <t xml:space="preserve">   </t>
  </si>
  <si>
    <t>R.emi.danos =</t>
  </si>
  <si>
    <t>Capital de Risco Baseado no Risco de Subscrição das Operações de Seguro e Previdência Complementar realizadas por Seguradoras e EAPC's</t>
  </si>
  <si>
    <t>R.emi.danos (R$)</t>
  </si>
  <si>
    <t>CLASSE DE NEGÓCIO</t>
  </si>
  <si>
    <t>REGIÃO DE ATUAÇÃO</t>
  </si>
  <si>
    <t>R.prov.danos (R$)</t>
  </si>
  <si>
    <t>R.prov.danos =</t>
  </si>
  <si>
    <t>R.prov.vi.prev (R$)</t>
  </si>
  <si>
    <r>
      <t xml:space="preserve">R.prov.vi.prev  =  </t>
    </r>
    <r>
      <rPr>
        <i/>
        <sz val="16"/>
        <rFont val="Times New Roman"/>
        <family val="1"/>
      </rPr>
      <t>fator de risco</t>
    </r>
    <r>
      <rPr>
        <i/>
        <sz val="18"/>
        <rFont val="Calibri"/>
        <family val="2"/>
      </rPr>
      <t xml:space="preserve"> </t>
    </r>
    <r>
      <rPr>
        <i/>
        <sz val="16"/>
        <rFont val="Calibri"/>
        <family val="2"/>
      </rPr>
      <t>x</t>
    </r>
    <r>
      <rPr>
        <i/>
        <sz val="18"/>
        <rFont val="Calibri"/>
        <family val="2"/>
      </rPr>
      <t xml:space="preserve"> (</t>
    </r>
    <r>
      <rPr>
        <i/>
        <sz val="16"/>
        <rFont val="Times New Roman"/>
        <family val="1"/>
      </rPr>
      <t>IBNR</t>
    </r>
    <r>
      <rPr>
        <i/>
        <sz val="16"/>
        <rFont val="Calibri"/>
        <family val="2"/>
      </rPr>
      <t xml:space="preserve"> + </t>
    </r>
    <r>
      <rPr>
        <i/>
        <sz val="16"/>
        <rFont val="Times New Roman"/>
        <family val="1"/>
      </rPr>
      <t>PBAR/PSL</t>
    </r>
    <r>
      <rPr>
        <i/>
        <sz val="16"/>
        <rFont val="Calibri"/>
        <family val="2"/>
      </rPr>
      <t xml:space="preserve"> - </t>
    </r>
    <r>
      <rPr>
        <i/>
        <sz val="16"/>
        <rFont val="Times New Roman"/>
        <family val="1"/>
      </rPr>
      <t>ER</t>
    </r>
    <r>
      <rPr>
        <i/>
        <sz val="18"/>
        <rFont val="Calibri"/>
        <family val="2"/>
      </rPr>
      <t>)</t>
    </r>
  </si>
  <si>
    <r>
      <t>FATOR DE RISCO</t>
    </r>
    <r>
      <rPr>
        <sz val="14"/>
        <color indexed="22"/>
        <rFont val="Calibri"/>
        <family val="2"/>
      </rPr>
      <t/>
    </r>
  </si>
  <si>
    <t>IBNR</t>
  </si>
  <si>
    <t>PBAR/PSL</t>
  </si>
  <si>
    <t>ER</t>
  </si>
  <si>
    <t>Soma dos valores das provisões de eventos ocorridos e não
avisados (R$)</t>
  </si>
  <si>
    <t>Soma dos valores das provisões de benefícios a regularizar e/ou das provisões de sinistros a liquidar (R$)</t>
  </si>
  <si>
    <t>Expectativa de recuperação dos sinistros e benefícios ocorridos e ainda não pagos, pela cedente, referentes aos riscos cedidos (R$)</t>
  </si>
  <si>
    <t>R.mort.inv.rep (R$)</t>
  </si>
  <si>
    <t>Capital Segurado (pagamento único)</t>
  </si>
  <si>
    <t>Valor da renda mensal</t>
  </si>
  <si>
    <t>RS</t>
  </si>
  <si>
    <t>RCC</t>
  </si>
  <si>
    <t>Morte</t>
  </si>
  <si>
    <t>Invalidez</t>
  </si>
  <si>
    <t>R.mort.inv.cap (R$)</t>
  </si>
  <si>
    <t>Único</t>
  </si>
  <si>
    <t>Renda</t>
  </si>
  <si>
    <t>FORMA DE PAGAMENTO</t>
  </si>
  <si>
    <t>REGIME</t>
  </si>
  <si>
    <t>GRUPAMENTO</t>
  </si>
  <si>
    <t>COBERTURA</t>
  </si>
  <si>
    <t>R.dotalpuro (R$)</t>
  </si>
  <si>
    <t>EXPECTATIVA DE 
VIDA COMPLETA 
DA TÁBUA CONTRATUAL 
AOS 30 ANOS</t>
  </si>
  <si>
    <t>R.dotalmisto (R$)</t>
  </si>
  <si>
    <r>
      <t xml:space="preserve">0% ≤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3%</t>
    </r>
  </si>
  <si>
    <r>
      <t xml:space="preserve">3% &lt;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6%</t>
    </r>
  </si>
  <si>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&gt; 6%</t>
    </r>
  </si>
  <si>
    <r>
      <t xml:space="preserve">0% ≤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</si>
  <si>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</si>
  <si>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6%</t>
    </r>
  </si>
  <si>
    <r>
      <t xml:space="preserve">0% ≤ </t>
    </r>
    <r>
      <rPr>
        <i/>
        <sz val="14"/>
        <rFont val="Times New Roman"/>
        <family val="1"/>
      </rPr>
      <t>x</t>
    </r>
    <r>
      <rPr>
        <sz val="14"/>
        <rFont val="Calibri"/>
        <family val="2"/>
      </rPr>
      <t xml:space="preserve"> ≤ 3%</t>
    </r>
  </si>
  <si>
    <r>
      <t xml:space="preserve">3% &lt; </t>
    </r>
    <r>
      <rPr>
        <i/>
        <sz val="14"/>
        <rFont val="Times New Roman"/>
        <family val="1"/>
      </rPr>
      <t>x</t>
    </r>
    <r>
      <rPr>
        <sz val="14"/>
        <rFont val="Calibri"/>
        <family val="2"/>
      </rPr>
      <t xml:space="preserve"> ≤ 6%</t>
    </r>
  </si>
  <si>
    <r>
      <rPr>
        <i/>
        <sz val="14"/>
        <rFont val="Times New Roman"/>
        <family val="1"/>
      </rPr>
      <t>x</t>
    </r>
    <r>
      <rPr>
        <sz val="14"/>
        <rFont val="Calibri"/>
        <family val="2"/>
      </rPr>
      <t xml:space="preserve"> &gt; 6%</t>
    </r>
  </si>
  <si>
    <r>
      <t xml:space="preserve">0% ≤ </t>
    </r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</si>
  <si>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</si>
  <si>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≤ 6%</t>
    </r>
  </si>
  <si>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&gt; 6%</t>
    </r>
  </si>
  <si>
    <t>EXPECTATIVA DE 
VIDA COMPLETA DA TÁBUA CONTRATUAL
AOS 30 ANOS</t>
  </si>
  <si>
    <t>Risco de Subscrição dos Planos Dotais Puros</t>
  </si>
  <si>
    <t>Risco de Subscrição dos Planos Dotais Mistos</t>
  </si>
  <si>
    <t>Risco de Subscrição das Provisões Matemáticas de Benefícios Concedidos</t>
  </si>
  <si>
    <t>R.PMBC (R$)</t>
  </si>
  <si>
    <t>EXPECTATIVA DE 
VIDA COMPLETA DA TÁBUA CONTRATUAL
AOS 60 ANOS</t>
  </si>
  <si>
    <t>Não Aplicável</t>
  </si>
  <si>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= 0%</t>
    </r>
  </si>
  <si>
    <r>
      <t xml:space="preserve">0%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Arial"/>
        <family val="2"/>
      </rPr>
      <t>≤</t>
    </r>
    <r>
      <rPr>
        <sz val="14"/>
        <color indexed="8"/>
        <rFont val="Calibri"/>
        <family val="2"/>
      </rPr>
      <t xml:space="preserve"> 1%</t>
    </r>
  </si>
  <si>
    <r>
      <t xml:space="preserve">1%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</si>
  <si>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3%</t>
    </r>
  </si>
  <si>
    <r>
      <t xml:space="preserve">3%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</si>
  <si>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5%</t>
    </r>
  </si>
  <si>
    <r>
      <t xml:space="preserve">5%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6%</t>
    </r>
  </si>
  <si>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&gt; 6%</t>
    </r>
  </si>
  <si>
    <r>
      <t xml:space="preserve">0% </t>
    </r>
    <r>
      <rPr>
        <sz val="14"/>
        <color indexed="8"/>
        <rFont val="Arial"/>
        <family val="2"/>
      </rPr>
      <t>≤</t>
    </r>
    <r>
      <rPr>
        <sz val="14"/>
        <color indexed="8"/>
        <rFont val="Calibri"/>
        <family val="2"/>
      </rPr>
      <t xml:space="preserve">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Arial"/>
        <family val="2"/>
      </rPr>
      <t>≤</t>
    </r>
    <r>
      <rPr>
        <sz val="14"/>
        <color indexed="8"/>
        <rFont val="Calibri"/>
        <family val="2"/>
      </rPr>
      <t xml:space="preserve"> 6%</t>
    </r>
  </si>
  <si>
    <t>R.PMBAC.pvgbl (R$)</t>
  </si>
  <si>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= 0%</t>
    </r>
  </si>
  <si>
    <r>
      <t xml:space="preserve">0%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1%</t>
    </r>
  </si>
  <si>
    <r>
      <t xml:space="preserve">1%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</si>
  <si>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3%</t>
    </r>
  </si>
  <si>
    <r>
      <t xml:space="preserve">3%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</si>
  <si>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5%</t>
    </r>
  </si>
  <si>
    <r>
      <t xml:space="preserve">5%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6%</t>
    </r>
  </si>
  <si>
    <t>Remuneração por Meio da Contratação de Índice de Atualização de Valores, Taxa de Juros ou Tábua Biométrica</t>
  </si>
  <si>
    <t>R.PMBAC.trad (R$)</t>
  </si>
  <si>
    <t>R.Dif (R$)</t>
  </si>
  <si>
    <t>R.Con (R$)</t>
  </si>
  <si>
    <t xml:space="preserve">Risco de Subscrição das Provisões Matemáticas de Benefícios a Conceder, para a Cobertura de Sobrevivência, dos Planos que Garantam, durante o Período de Diferimento, </t>
  </si>
  <si>
    <t>PLANOS SEM EXCEDENTES OU COM EXCEDENTES REVERTIDOS NA CONTA CORRENTE</t>
  </si>
  <si>
    <t>PLANOS COM EXCEDENTES REVERTIDOS VIA AUMENTO DE RENDA</t>
  </si>
  <si>
    <t>Risco de Subscrição das Coberturas de Sobrevivência</t>
  </si>
  <si>
    <t>R.sobr (R$)</t>
  </si>
  <si>
    <t>R.desp (R$)</t>
  </si>
  <si>
    <t>PRÊMIOS DIRETOS E CONTRIBUIÇÕES DOS ÚLTIMOS 12 MESES (R$)</t>
  </si>
  <si>
    <r>
      <t>CR</t>
    </r>
    <r>
      <rPr>
        <i/>
        <vertAlign val="subscript"/>
        <sz val="18"/>
        <color indexed="8"/>
        <rFont val="Calibri"/>
        <family val="2"/>
      </rPr>
      <t>subs</t>
    </r>
  </si>
  <si>
    <t>=</t>
  </si>
  <si>
    <r>
      <t xml:space="preserve">     </t>
    </r>
    <r>
      <rPr>
        <i/>
        <sz val="18"/>
        <color indexed="8"/>
        <rFont val="Calibri"/>
        <family val="2"/>
      </rPr>
      <t>V'</t>
    </r>
    <r>
      <rPr>
        <sz val="18"/>
        <color indexed="8"/>
        <rFont val="Calibri"/>
        <family val="2"/>
      </rPr>
      <t xml:space="preserve"> </t>
    </r>
    <r>
      <rPr>
        <sz val="16"/>
        <color indexed="8"/>
        <rFont val="Calibri"/>
        <family val="2"/>
      </rPr>
      <t xml:space="preserve">x   </t>
    </r>
    <r>
      <rPr>
        <i/>
        <sz val="18"/>
        <color indexed="8"/>
        <rFont val="Calibri"/>
        <family val="2"/>
      </rPr>
      <t xml:space="preserve">M  </t>
    </r>
    <r>
      <rPr>
        <sz val="16"/>
        <color indexed="8"/>
        <rFont val="Calibri"/>
        <family val="2"/>
      </rPr>
      <t xml:space="preserve"> x   </t>
    </r>
    <r>
      <rPr>
        <i/>
        <sz val="18"/>
        <color indexed="8"/>
        <rFont val="Calibri"/>
        <family val="2"/>
      </rPr>
      <t>V</t>
    </r>
  </si>
  <si>
    <t>M</t>
  </si>
  <si>
    <t>V</t>
  </si>
  <si>
    <t>R.emi.danos</t>
  </si>
  <si>
    <t>R.prov.danos</t>
  </si>
  <si>
    <t>R.prov.vi.prev</t>
  </si>
  <si>
    <t>R.mort.inv.rep</t>
  </si>
  <si>
    <t>R.mort.inv.cap</t>
  </si>
  <si>
    <t>R.sobr</t>
  </si>
  <si>
    <t>R.desp</t>
  </si>
  <si>
    <t>ou</t>
  </si>
  <si>
    <t>CRsubs (R$)</t>
  </si>
  <si>
    <r>
      <rPr>
        <b/>
        <sz val="14"/>
        <color theme="0" tint="-4.9989318521683403E-2"/>
        <rFont val="Calibri"/>
        <family val="2"/>
      </rPr>
      <t xml:space="preserve">SEGMENTO DE MERCADO ( </t>
    </r>
    <r>
      <rPr>
        <i/>
        <sz val="14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</si>
  <si>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PRÊMIO RETIDO  (R$)
</t>
    </r>
    <r>
      <rPr>
        <sz val="14"/>
        <color theme="0" tint="-4.9989318521683403E-2"/>
        <rFont val="Calibri"/>
        <family val="2"/>
      </rPr>
      <t xml:space="preserve">( </t>
    </r>
    <r>
      <rPr>
        <i/>
        <sz val="14"/>
        <color theme="0" tint="-4.9989318521683403E-2"/>
        <rFont val="Calibri"/>
        <family val="2"/>
      </rPr>
      <t>premio</t>
    </r>
    <r>
      <rPr>
        <b/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4"/>
        <color theme="0" tint="-4.9989318521683403E-2"/>
        <rFont val="Calibri"/>
        <family val="2"/>
      </rPr>
      <t xml:space="preserve">  </t>
    </r>
    <r>
      <rPr>
        <b/>
        <sz val="14"/>
        <color theme="0" tint="-4.9989318521683403E-2"/>
        <rFont val="Calibri"/>
        <family val="2"/>
      </rPr>
      <t xml:space="preserve">)    </t>
    </r>
  </si>
  <si>
    <r>
      <t xml:space="preserve">FATOR DE RISCO  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f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6"/>
        <color theme="0" tint="-4.9989318521683403E-2"/>
        <rFont val="Calibri"/>
        <family val="2"/>
      </rPr>
      <t xml:space="preserve">            </t>
    </r>
    <r>
      <rPr>
        <b/>
        <sz val="14"/>
        <color theme="0" tint="-4.9989318521683403E-2"/>
        <rFont val="Calibri"/>
        <family val="2"/>
      </rPr>
      <t>)</t>
    </r>
  </si>
  <si>
    <r>
      <t xml:space="preserve">    MATRIZ DE FATORES DE CORRELAÇÃO ENTRE OS SEGMENTOS DE MERCADO "</t>
    </r>
    <r>
      <rPr>
        <i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>' E "</t>
    </r>
    <r>
      <rPr>
        <i/>
        <sz val="16"/>
        <color theme="0" tint="-4.9989318521683403E-2"/>
        <rFont val="Times New Roman"/>
        <family val="1"/>
      </rPr>
      <t>j</t>
    </r>
    <r>
      <rPr>
        <b/>
        <sz val="14"/>
        <color theme="0" tint="-4.9989318521683403E-2"/>
        <rFont val="Calibri"/>
        <family val="2"/>
      </rPr>
      <t xml:space="preserve">"  - RISCO DE EMISSÃO/PRECIFICAÇÃO  </t>
    </r>
    <r>
      <rPr>
        <sz val="20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20"/>
        <color theme="0" tint="-4.9989318521683403E-2"/>
        <rFont val="Times New Roman"/>
        <family val="1"/>
      </rPr>
      <t>ρ</t>
    </r>
    <r>
      <rPr>
        <i/>
        <vertAlign val="subscript"/>
        <sz val="20"/>
        <color theme="0" tint="-4.9989318521683403E-2"/>
        <rFont val="Times New Roman"/>
        <family val="1"/>
      </rPr>
      <t>i , j</t>
    </r>
    <r>
      <rPr>
        <b/>
        <sz val="14"/>
        <color theme="0" tint="-4.9989318521683403E-2"/>
        <rFont val="Calibri"/>
        <family val="2"/>
      </rPr>
      <t xml:space="preserve">   </t>
    </r>
    <r>
      <rPr>
        <sz val="20"/>
        <color theme="0" tint="-4.9989318521683403E-2"/>
        <rFont val="Calibri"/>
        <family val="2"/>
      </rPr>
      <t>)</t>
    </r>
  </si>
  <si>
    <r>
      <t xml:space="preserve">MATRIZ DE CÁLCULO CONSIDERANDO OS </t>
    </r>
    <r>
      <rPr>
        <b/>
        <sz val="16"/>
        <color theme="0" tint="-4.9989318521683403E-2"/>
        <rFont val="Calibri"/>
        <family val="2"/>
      </rPr>
      <t>FATORES PADRÃO</t>
    </r>
    <r>
      <rPr>
        <b/>
        <sz val="14"/>
        <color theme="0" tint="-4.9989318521683403E-2"/>
        <rFont val="Calibri"/>
        <family val="2"/>
      </rPr>
      <t xml:space="preserve"> (R$):</t>
    </r>
  </si>
  <si>
    <r>
      <t xml:space="preserve">MATRIZ DE CÁLCULO CONSIDERANDO OS </t>
    </r>
    <r>
      <rPr>
        <b/>
        <sz val="16"/>
        <color theme="0" tint="-4.9989318521683403E-2"/>
        <rFont val="Calibri"/>
        <family val="2"/>
      </rPr>
      <t>FATORES REDUZIDOS</t>
    </r>
    <r>
      <rPr>
        <b/>
        <sz val="14"/>
        <color theme="0" tint="-4.9989318521683403E-2"/>
        <rFont val="Calibri"/>
        <family val="2"/>
      </rPr>
      <t xml:space="preserve"> (R$):</t>
    </r>
  </si>
  <si>
    <r>
      <t>CLASSE DE NEGÓCIO
(</t>
    </r>
    <r>
      <rPr>
        <b/>
        <i/>
        <sz val="14"/>
        <color theme="0" tint="-4.9989318521683403E-2"/>
        <rFont val="Times New Roman"/>
        <family val="1"/>
      </rPr>
      <t>k</t>
    </r>
    <r>
      <rPr>
        <b/>
        <sz val="14"/>
        <color theme="0" tint="-4.9989318521683403E-2"/>
        <rFont val="Calibri"/>
        <family val="2"/>
      </rPr>
      <t>)</t>
    </r>
  </si>
  <si>
    <r>
      <t>SINISTRO RETIDO  (R$)
(</t>
    </r>
    <r>
      <rPr>
        <i/>
        <sz val="14"/>
        <color theme="0" tint="-4.9989318521683403E-2"/>
        <rFont val="Calibri"/>
        <family val="2"/>
      </rPr>
      <t xml:space="preserve"> sinistro</t>
    </r>
    <r>
      <rPr>
        <b/>
        <i/>
        <vertAlign val="subscript"/>
        <sz val="16"/>
        <color theme="0" tint="-4.9989318521683403E-2"/>
        <rFont val="Times New Roman"/>
        <family val="1"/>
      </rPr>
      <t>k</t>
    </r>
    <r>
      <rPr>
        <i/>
        <sz val="14"/>
        <color theme="0" tint="-4.9989318521683403E-2"/>
        <rFont val="Calibri"/>
        <family val="2"/>
      </rPr>
      <t xml:space="preserve">  </t>
    </r>
    <r>
      <rPr>
        <b/>
        <sz val="14"/>
        <color theme="0" tint="-4.9989318521683403E-2"/>
        <rFont val="Calibri"/>
        <family val="2"/>
      </rPr>
      <t xml:space="preserve">)    </t>
    </r>
  </si>
  <si>
    <r>
      <t xml:space="preserve">FATOR DE RISCO  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f</t>
    </r>
    <r>
      <rPr>
        <b/>
        <i/>
        <vertAlign val="subscript"/>
        <sz val="16"/>
        <color theme="0" tint="-4.9989318521683403E-2"/>
        <rFont val="Times New Roman"/>
        <family val="1"/>
      </rPr>
      <t>k</t>
    </r>
    <r>
      <rPr>
        <i/>
        <vertAlign val="subscript"/>
        <sz val="16"/>
        <color theme="0" tint="-4.9989318521683403E-2"/>
        <rFont val="Calibri"/>
        <family val="2"/>
      </rPr>
      <t xml:space="preserve">         </t>
    </r>
    <r>
      <rPr>
        <b/>
        <sz val="14"/>
        <color theme="0" tint="-4.9989318521683403E-2"/>
        <rFont val="Calibri"/>
        <family val="2"/>
      </rPr>
      <t>)</t>
    </r>
  </si>
  <si>
    <r>
      <t xml:space="preserve">  MATRIZ DE FATORES DE CORRELAÇÃO ENTRE AS CLASSES DE NEGÓCIO "</t>
    </r>
    <r>
      <rPr>
        <i/>
        <sz val="16"/>
        <color theme="0" tint="-4.9989318521683403E-2"/>
        <rFont val="Times New Roman"/>
        <family val="1"/>
      </rPr>
      <t>k</t>
    </r>
    <r>
      <rPr>
        <b/>
        <sz val="14"/>
        <color theme="0" tint="-4.9989318521683403E-2"/>
        <rFont val="Calibri"/>
        <family val="2"/>
      </rPr>
      <t>"E "</t>
    </r>
    <r>
      <rPr>
        <i/>
        <sz val="16"/>
        <color theme="0" tint="-4.9989318521683403E-2"/>
        <rFont val="Times New Roman"/>
        <family val="1"/>
      </rPr>
      <t>l</t>
    </r>
    <r>
      <rPr>
        <b/>
        <sz val="14"/>
        <color theme="0" tint="-4.9989318521683403E-2"/>
        <rFont val="Calibri"/>
        <family val="2"/>
      </rPr>
      <t xml:space="preserve">" -  RISCO DE PROVISÃO DE SINISTRO  </t>
    </r>
    <r>
      <rPr>
        <sz val="20"/>
        <color theme="0" tint="-4.9989318521683403E-2"/>
        <rFont val="Calibri"/>
        <family val="2"/>
      </rPr>
      <t>(</t>
    </r>
    <r>
      <rPr>
        <b/>
        <i/>
        <sz val="20"/>
        <color theme="0" tint="-4.9989318521683403E-2"/>
        <rFont val="Calibri"/>
        <family val="2"/>
      </rPr>
      <t xml:space="preserve"> </t>
    </r>
    <r>
      <rPr>
        <i/>
        <sz val="20"/>
        <color theme="0" tint="-4.9989318521683403E-2"/>
        <rFont val="Calibri"/>
        <family val="2"/>
      </rPr>
      <t>ρ</t>
    </r>
    <r>
      <rPr>
        <b/>
        <i/>
        <vertAlign val="subscript"/>
        <sz val="16"/>
        <color theme="0" tint="-4.9989318521683403E-2"/>
        <rFont val="Times New Roman"/>
        <family val="1"/>
      </rPr>
      <t>k ,l</t>
    </r>
    <r>
      <rPr>
        <b/>
        <i/>
        <sz val="14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 xml:space="preserve"> </t>
    </r>
    <r>
      <rPr>
        <sz val="20"/>
        <color theme="0" tint="-4.9989318521683403E-2"/>
        <rFont val="Calibri"/>
        <family val="2"/>
      </rPr>
      <t>)</t>
    </r>
  </si>
  <si>
    <r>
      <t xml:space="preserve">VALOR (R$)
</t>
    </r>
    <r>
      <rPr>
        <sz val="16"/>
        <color theme="0" tint="-4.9989318521683403E-2"/>
        <rFont val="Calibri"/>
        <family val="2"/>
      </rPr>
      <t>(</t>
    </r>
    <r>
      <rPr>
        <b/>
        <sz val="16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6"/>
        <color theme="0" tint="-4.9989318521683403E-2"/>
        <rFont val="Calibri"/>
        <family val="2"/>
      </rPr>
      <t xml:space="preserve"> </t>
    </r>
    <r>
      <rPr>
        <sz val="16"/>
        <color theme="0" tint="-4.9989318521683403E-2"/>
        <rFont val="Calibri"/>
        <family val="2"/>
      </rPr>
      <t>)</t>
    </r>
  </si>
  <si>
    <r>
      <t xml:space="preserve">FATOR DE RISCO  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</si>
  <si>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TAXA DE JUROS CONTRATUAL</t>
    </r>
    <r>
      <rPr>
        <b/>
        <sz val="16"/>
        <color theme="0" tint="-4.9989318521683403E-2"/>
        <rFont val="Calibri"/>
        <family val="2"/>
      </rPr>
      <t xml:space="preserve">
</t>
    </r>
    <r>
      <rPr>
        <b/>
        <sz val="14"/>
        <color theme="0" tint="-4.9989318521683403E-2"/>
        <rFont val="Calibri"/>
        <family val="2"/>
      </rPr>
      <t xml:space="preserve">( </t>
    </r>
    <r>
      <rPr>
        <b/>
        <i/>
        <sz val="14"/>
        <color theme="0" tint="-4.9989318521683403E-2"/>
        <rFont val="Times New Roman"/>
        <family val="1"/>
      </rPr>
      <t>x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</si>
  <si>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b/>
        <sz val="14"/>
        <color theme="0" tint="-4.9989318521683403E-2"/>
        <rFont val="Calibri"/>
        <family val="2"/>
      </rPr>
      <t xml:space="preserve">(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i/>
        <vertAlign val="subscript"/>
        <sz val="14"/>
        <color theme="0" tint="-4.9989318521683403E-2"/>
        <rFont val="Calibri"/>
        <family val="2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</si>
  <si>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t xml:space="preserve">FATOR DE RISCO 
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</si>
  <si>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</si>
  <si>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r>
      <t xml:space="preserve">TAXA DE JUROS CONTRATUAL REFERENTE A COBERTURA DE MORTE  ( </t>
    </r>
    <r>
      <rPr>
        <b/>
        <i/>
        <sz val="14"/>
        <color theme="0" tint="-4.9989318521683403E-2"/>
        <rFont val="Times New Roman"/>
        <family val="1"/>
      </rPr>
      <t>x</t>
    </r>
    <r>
      <rPr>
        <b/>
        <sz val="14"/>
        <color theme="0" tint="-4.9989318521683403E-2"/>
        <rFont val="Calibri"/>
        <family val="2"/>
      </rPr>
      <t xml:space="preserve"> )</t>
    </r>
  </si>
  <si>
    <r>
      <rPr>
        <b/>
        <sz val="14"/>
        <color theme="0" tint="-4.9989318521683403E-2"/>
        <rFont val="Calibri"/>
        <family val="2"/>
      </rPr>
      <t xml:space="preserve">TAXA DE JUROS CONTRATUAL REFERENTE A COBERTURA DE SOBREVIVÊNCIA  ( </t>
    </r>
    <r>
      <rPr>
        <b/>
        <i/>
        <sz val="14"/>
        <color theme="0" tint="-4.9989318521683403E-2"/>
        <rFont val="Times New Roman"/>
        <family val="1"/>
      </rPr>
      <t>y</t>
    </r>
    <r>
      <rPr>
        <b/>
        <sz val="14"/>
        <color theme="0" tint="-4.9989318521683403E-2"/>
        <rFont val="Calibri"/>
        <family val="2"/>
      </rPr>
      <t xml:space="preserve"> 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4"/>
        <color theme="0" tint="-4.9989318521683403E-2"/>
        <rFont val="Calibri"/>
        <family val="2"/>
      </rPr>
      <t>PMBAC.Mort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</si>
  <si>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r>
      <t xml:space="preserve">TAXA DE JUROS CONTRATUAL  ( </t>
    </r>
    <r>
      <rPr>
        <i/>
        <sz val="16"/>
        <color theme="0" tint="-4.9989318521683403E-2"/>
        <rFont val="Times New Roman"/>
        <family val="1"/>
      </rPr>
      <t>x</t>
    </r>
    <r>
      <rPr>
        <b/>
        <sz val="14"/>
        <color theme="0" tint="-4.9989318521683403E-2"/>
        <rFont val="Calibri"/>
        <family val="2"/>
      </rPr>
      <t xml:space="preserve"> )</t>
    </r>
  </si>
  <si>
    <r>
      <t>PMBC</t>
    </r>
    <r>
      <rPr>
        <b/>
        <vertAlign val="subscript"/>
        <sz val="14"/>
        <color theme="0" tint="-4.9989318521683403E-2"/>
        <rFont val="Calibri"/>
        <family val="2"/>
      </rPr>
      <t>1</t>
    </r>
    <r>
      <rPr>
        <b/>
        <sz val="14"/>
        <color theme="0" tint="-4.9989318521683403E-2"/>
        <rFont val="Calibri"/>
        <family val="2"/>
      </rPr>
      <t xml:space="preserve">  (R$)
(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</si>
  <si>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</si>
  <si>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>PMBC</t>
    </r>
    <r>
      <rPr>
        <b/>
        <vertAlign val="subscript"/>
        <sz val="14"/>
        <color theme="0" tint="-4.9989318521683403E-2"/>
        <rFont val="Calibri"/>
        <family val="2"/>
      </rPr>
      <t>2</t>
    </r>
    <r>
      <rPr>
        <b/>
        <sz val="14"/>
        <color theme="0" tint="-4.9989318521683403E-2"/>
        <rFont val="Calibri"/>
        <family val="2"/>
      </rPr>
      <t xml:space="preserve">  (R$)
(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j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</si>
  <si>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j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</si>
  <si>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PMBAC  (R$)
( </t>
    </r>
    <r>
      <rPr>
        <b/>
        <i/>
        <sz val="14"/>
        <color theme="0" tint="-4.9989318521683403E-2"/>
        <rFont val="Calibri"/>
        <family val="2"/>
      </rPr>
      <t>base</t>
    </r>
    <r>
      <rPr>
        <b/>
        <i/>
        <vertAlign val="subscript"/>
        <sz val="14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</si>
  <si>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COBERTURAS DISTINTAS DE SOBREVIVÊNCIA
( </t>
    </r>
    <r>
      <rPr>
        <i/>
        <sz val="16"/>
        <color theme="0" tint="-4.9989318521683403E-2"/>
        <rFont val="Times New Roman"/>
        <family val="1"/>
      </rPr>
      <t>C.risco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</si>
  <si>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COBERTURAS DE 
SOBREVIVÊNCIA
( </t>
    </r>
    <r>
      <rPr>
        <i/>
        <sz val="16"/>
        <color theme="0" tint="-4.9989318521683403E-2"/>
        <rFont val="Times New Roman"/>
        <family val="1"/>
      </rPr>
      <t>C.sobr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</si>
  <si>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Times New Roman"/>
        <family val="1"/>
      </rPr>
      <t>frisco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</si>
  <si>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Times New Roman"/>
        <family val="1"/>
      </rPr>
      <t>fsobr</t>
    </r>
    <r>
      <rPr>
        <b/>
        <sz val="14"/>
        <color theme="0" tint="-4.9989318521683403E-2"/>
        <rFont val="Calibri"/>
        <family val="2"/>
      </rPr>
      <t xml:space="preserve"> )</t>
    </r>
  </si>
  <si>
    <t>Risco de Subscrição das PMBAC dos Planos sem Garantia de Remuneração Mínima e de Atualização de Valores Durante o Período de Diferimento</t>
  </si>
  <si>
    <t>COBERTURA DE MORTE</t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</si>
  <si>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4"/>
        <color theme="0" tint="-4.9989318521683403E-2"/>
        <rFont val="Calibri"/>
        <family val="2"/>
      </rPr>
      <t>PMBAC.Mort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</si>
  <si>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r>
      <t xml:space="preserve">FATOR DE RISCO
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Fator.Mort.Cap.Unico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</si>
  <si>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t>COBERTURA DE SOBREVIVÊNCIA</t>
  </si>
  <si>
    <r>
      <t xml:space="preserve">FATOR DE RISCO
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Fator.Dotal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</si>
  <si>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4"/>
        <color theme="0" tint="-4.9989318521683403E-2"/>
        <rFont val="Calibri"/>
        <family val="2"/>
      </rPr>
      <t>PMBAC.Sobr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</si>
  <si>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t>ÍNDICE DE ATUALIZAÇÃO</t>
  </si>
  <si>
    <t>TR</t>
  </si>
  <si>
    <t>Diferente de TR</t>
  </si>
  <si>
    <t>POSSUI GARANTIA DE TÁBUA CONTRATUAL ?</t>
  </si>
  <si>
    <r>
      <t>R.PMBC</t>
    </r>
    <r>
      <rPr>
        <b/>
        <vertAlign val="subscript"/>
        <sz val="18"/>
        <color theme="0" tint="-4.9989318521683403E-2"/>
        <rFont val="Calibri"/>
        <family val="2"/>
      </rPr>
      <t>1</t>
    </r>
    <r>
      <rPr>
        <b/>
        <sz val="18"/>
        <color theme="0" tint="-4.9989318521683403E-2"/>
        <rFont val="Calibri"/>
        <family val="2"/>
      </rPr>
      <t xml:space="preserve"> (R$)</t>
    </r>
  </si>
  <si>
    <t>POSSUI GARANTIA
DE TÁBUA
 CONTRATUAL ?</t>
  </si>
  <si>
    <r>
      <t>R.PMBC</t>
    </r>
    <r>
      <rPr>
        <b/>
        <vertAlign val="subscript"/>
        <sz val="18"/>
        <color theme="0" tint="-4.9989318521683403E-2"/>
        <rFont val="Calibri"/>
        <family val="2"/>
      </rPr>
      <t>2</t>
    </r>
    <r>
      <rPr>
        <b/>
        <sz val="18"/>
        <color theme="0" tint="-4.9989318521683403E-2"/>
        <rFont val="Calibri"/>
        <family val="2"/>
      </rPr>
      <t xml:space="preserve"> (R$)</t>
    </r>
  </si>
  <si>
    <t>EXPECTATIVA DE 
VIDA COMPLETA DA 
TÁBUA CONTRATUAL
AOS 60 ANOS</t>
  </si>
  <si>
    <t>Sim
(Tábua BR-EMS)</t>
  </si>
  <si>
    <t>Sim
(Tábua diferente
da BR-EMS)</t>
  </si>
  <si>
    <r>
      <t xml:space="preserve">FATOR DE RISCO DO
PERÍODO DE DIFERIMENTO
(  </t>
    </r>
    <r>
      <rPr>
        <i/>
        <sz val="16"/>
        <color theme="0" tint="-4.9989318521683403E-2"/>
        <rFont val="Calibri"/>
        <family val="2"/>
      </rPr>
      <t>fator_dif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</si>
  <si>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DO
PERÍODO DE CONCESSÃO
(  </t>
    </r>
    <r>
      <rPr>
        <i/>
        <sz val="16"/>
        <color theme="0" tint="-4.9989318521683403E-2"/>
        <rFont val="Calibri"/>
        <family val="2"/>
      </rPr>
      <t>fator_con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</si>
  <si>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Reduzido
</t>
    </r>
    <r>
      <rPr>
        <sz val="13"/>
        <rFont val="Calibri"/>
        <family val="2"/>
        <scheme val="minor"/>
      </rPr>
      <t>(Apenas para as parcelas de danos)</t>
    </r>
  </si>
  <si>
    <t>Fórmula Padrão SUSEP (Resolução CNSP nº 321/2015)</t>
  </si>
  <si>
    <t>Risco de Subscrição da Emissão/Precificação das Operações Definidas no Artigo 39 da Resolução CNSP nº 321/2015</t>
  </si>
  <si>
    <t>Risco de Subscrição da Provisão de Sinistro das Operações Definidas no Artigo 39 da Resolução CNSP nº 321/2015</t>
  </si>
  <si>
    <t>Risco de Subscrição das Provisões de Eventos Ocorridos das Operações Definidas no Artigo 40 da Resolução CNSP nº 321/2015</t>
  </si>
  <si>
    <t>Risco de Subscrição das Coberturas de Risco estruturadas no Regime Financeiro de Repartição, das Operações Definidas no Artigo 40 da Resolução CNSP nº 321/2015</t>
  </si>
  <si>
    <t>Risco de Subscrição das Coberturas de Risco estruturadas no Regime Financeiro de Capitalização, das Operações Definidas no Artigo 40 da Resolução CNSP nº 321/2015</t>
  </si>
  <si>
    <t>Risco de Subscrição Presente nas Despesas Administrativas, relacionadas às Operações Definidas no Artigo 6º da Resolução CNSP nº 321/2015</t>
  </si>
  <si>
    <t>ÍNDICE DE 
ATUALIZAÇÃO</t>
  </si>
  <si>
    <t>TIPO DE CAPITALIZAÇÃO</t>
  </si>
  <si>
    <r>
      <t xml:space="preserve">PMBAC  (R$)
( </t>
    </r>
    <r>
      <rPr>
        <i/>
        <sz val="16"/>
        <color theme="0"/>
        <rFont val="Calibri"/>
        <family val="2"/>
      </rPr>
      <t>base</t>
    </r>
    <r>
      <rPr>
        <i/>
        <vertAlign val="subscript"/>
        <sz val="16"/>
        <color theme="0"/>
        <rFont val="Times New Roman"/>
        <family val="1"/>
      </rPr>
      <t>i</t>
    </r>
    <r>
      <rPr>
        <b/>
        <sz val="14"/>
        <color theme="0"/>
        <rFont val="Calibri"/>
        <family val="2"/>
      </rPr>
      <t xml:space="preserve"> )</t>
    </r>
  </si>
  <si>
    <r>
      <t xml:space="preserve">PMBAC (R$)
( </t>
    </r>
    <r>
      <rPr>
        <i/>
        <sz val="16"/>
        <color theme="0"/>
        <rFont val="Calibri"/>
        <family val="2"/>
      </rPr>
      <t>base</t>
    </r>
    <r>
      <rPr>
        <i/>
        <vertAlign val="subscript"/>
        <sz val="16"/>
        <color theme="0"/>
        <rFont val="Times New Roman"/>
        <family val="1"/>
      </rPr>
      <t>i</t>
    </r>
    <r>
      <rPr>
        <b/>
        <sz val="14"/>
        <color theme="0"/>
        <rFont val="Calibri"/>
        <family val="2"/>
      </rPr>
      <t xml:space="preserve"> )</t>
    </r>
  </si>
  <si>
    <t>Total PMBAC:</t>
  </si>
  <si>
    <t>EXPECTATIVA DE VIDA AOS 30 ANOS, SEGUNDO A TÁBUA CONTRATUAL DA FASE DE DIFERIMENTO</t>
  </si>
  <si>
    <t>Atuarial</t>
  </si>
  <si>
    <t>Financeira</t>
  </si>
  <si>
    <r>
      <t xml:space="preserve">TAXA DE JUROS CONTRATUAL  DA FASE DE DIFERIMENTO ( </t>
    </r>
    <r>
      <rPr>
        <i/>
        <sz val="16"/>
        <color theme="0"/>
        <rFont val="Times New Roman"/>
        <family val="1"/>
      </rPr>
      <t>x</t>
    </r>
    <r>
      <rPr>
        <b/>
        <sz val="14"/>
        <color theme="0"/>
        <rFont val="Calibri"/>
        <family val="2"/>
      </rPr>
      <t xml:space="preserve"> )</t>
    </r>
  </si>
  <si>
    <t>PAGAMENTO DE BENEFÍCIO EXCLUSIVAMENTE SOB A FORMA DE RENDA CERTA?</t>
  </si>
  <si>
    <t>EXPECTATIVA DE VIDA AOS 60 ANOS, SEGUNDO A TÁBUA CONTRATUAL DA FASE DE CONCESSÃO</t>
  </si>
  <si>
    <t>Não (Tábua BR-EMS)</t>
  </si>
  <si>
    <t>Não (Tábua diferente da BR-EMS)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</si>
</sst>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-* #,##0.0_-;\-* #,##0.0_-;_-* &quot;-&quot;??_-;_-@_-"/>
    <numFmt numFmtId="168" formatCode="_-* #,##0_-;\-* #,##0_-;_-* &quot;-&quot;??_-;_-@_-"/>
    <numFmt numFmtId="169" formatCode="_-* #,##0.0000_-;\-* #,##0.0000_-;_-* &quot;-&quot;??_-;_-@_-"/>
    <numFmt numFmtId="170" formatCode="_-* #,##0.0000000_-;\-* #,##0.0000000_-;_-* &quot;-&quot;??_-;_-@_-"/>
    <numFmt numFmtId="171" formatCode="_(* #,##0.00000_);_(* \(#,##0.00000\);_(* &quot;-&quot;??_);_(@_)"/>
    <numFmt numFmtId="172" formatCode="#,##0.00;[Red]\(#,##0.00\)"/>
    <numFmt numFmtId="173" formatCode="#,##0.00_);[Red]\(#,##0.00\)"/>
    <numFmt numFmtId="174" formatCode="#,##0;[Red]\(#,##0\)"/>
    <numFmt numFmtId="175" formatCode="0.0000"/>
    <numFmt numFmtId="176" formatCode="#,##0.00;[Red]#,##0.00"/>
  </numFmts>
  <fonts count="7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i/>
      <sz val="18"/>
      <name val="Calibri"/>
      <family val="2"/>
    </font>
    <font>
      <sz val="14"/>
      <color indexed="22"/>
      <name val="Calibri"/>
      <family val="2"/>
    </font>
    <font>
      <i/>
      <sz val="16"/>
      <name val="Times New Roman"/>
      <family val="1"/>
    </font>
    <font>
      <i/>
      <sz val="16"/>
      <name val="Calibri"/>
      <family val="2"/>
    </font>
    <font>
      <sz val="14"/>
      <name val="Calibri"/>
      <family val="2"/>
    </font>
    <font>
      <i/>
      <sz val="14"/>
      <name val="Times New Roman"/>
      <family val="1"/>
    </font>
    <font>
      <sz val="14"/>
      <color indexed="8"/>
      <name val="Calibri"/>
      <family val="2"/>
    </font>
    <font>
      <i/>
      <sz val="16"/>
      <color indexed="8"/>
      <name val="Times New Roman"/>
      <family val="1"/>
    </font>
    <font>
      <i/>
      <sz val="14"/>
      <color indexed="8"/>
      <name val="Times New Roman"/>
      <family val="1"/>
    </font>
    <font>
      <i/>
      <sz val="14"/>
      <color indexed="8"/>
      <name val="Calibri"/>
      <family val="2"/>
    </font>
    <font>
      <sz val="14"/>
      <color indexed="8"/>
      <name val="Arial"/>
      <family val="2"/>
    </font>
    <font>
      <sz val="16"/>
      <color indexed="8"/>
      <name val="Calibri"/>
      <family val="2"/>
    </font>
    <font>
      <i/>
      <sz val="18"/>
      <color indexed="8"/>
      <name val="Calibri"/>
      <family val="2"/>
    </font>
    <font>
      <i/>
      <vertAlign val="subscript"/>
      <sz val="18"/>
      <color indexed="8"/>
      <name val="Calibri"/>
      <family val="2"/>
    </font>
    <font>
      <sz val="18"/>
      <color indexed="8"/>
      <name val="Calibri"/>
      <family val="2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i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6"/>
      <color theme="0" tint="-4.9989318521683403E-2"/>
      <name val="Calibri"/>
      <family val="2"/>
    </font>
    <font>
      <b/>
      <sz val="18"/>
      <color theme="0" tint="-4.9989318521683403E-2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i/>
      <sz val="14"/>
      <color theme="0" tint="-4.9989318521683403E-2"/>
      <name val="Calibri"/>
      <family val="2"/>
    </font>
    <font>
      <b/>
      <sz val="12"/>
      <color theme="0" tint="-4.9989318521683403E-2"/>
      <name val="Calibri"/>
      <family val="2"/>
    </font>
    <font>
      <sz val="12"/>
      <color theme="0" tint="-4.9989318521683403E-2"/>
      <name val="Calibri"/>
      <family val="2"/>
    </font>
    <font>
      <b/>
      <sz val="14"/>
      <color theme="0" tint="-4.9989318521683403E-2"/>
      <name val="Calibri"/>
      <family val="2"/>
    </font>
    <font>
      <i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Calibri"/>
      <family val="2"/>
      <scheme val="minor"/>
    </font>
    <font>
      <i/>
      <sz val="20"/>
      <color theme="0" tint="-4.9989318521683403E-2"/>
      <name val="Calibri"/>
      <family val="2"/>
      <scheme val="minor"/>
    </font>
    <font>
      <i/>
      <sz val="14"/>
      <color theme="0" tint="-4.9989318521683403E-2"/>
      <name val="Times New Roman"/>
      <family val="1"/>
    </font>
    <font>
      <sz val="14"/>
      <color theme="0" tint="-4.9989318521683403E-2"/>
      <name val="Calibri"/>
      <family val="2"/>
    </font>
    <font>
      <i/>
      <sz val="14"/>
      <color theme="0" tint="-4.9989318521683403E-2"/>
      <name val="Calibri"/>
      <family val="2"/>
    </font>
    <font>
      <b/>
      <i/>
      <vertAlign val="subscript"/>
      <sz val="16"/>
      <color theme="0" tint="-4.9989318521683403E-2"/>
      <name val="Times New Roman"/>
      <family val="1"/>
    </font>
    <font>
      <i/>
      <sz val="16"/>
      <color theme="0" tint="-4.9989318521683403E-2"/>
      <name val="Calibri"/>
      <family val="2"/>
    </font>
    <font>
      <i/>
      <vertAlign val="subscript"/>
      <sz val="16"/>
      <color theme="0" tint="-4.9989318521683403E-2"/>
      <name val="Times New Roman"/>
      <family val="1"/>
    </font>
    <font>
      <i/>
      <vertAlign val="subscript"/>
      <sz val="16"/>
      <color theme="0" tint="-4.9989318521683403E-2"/>
      <name val="Calibri"/>
      <family val="2"/>
    </font>
    <font>
      <i/>
      <sz val="16"/>
      <color theme="0" tint="-4.9989318521683403E-2"/>
      <name val="Times New Roman"/>
      <family val="1"/>
    </font>
    <font>
      <sz val="20"/>
      <color theme="0" tint="-4.9989318521683403E-2"/>
      <name val="Calibri"/>
      <family val="2"/>
    </font>
    <font>
      <i/>
      <sz val="20"/>
      <color theme="0" tint="-4.9989318521683403E-2"/>
      <name val="Times New Roman"/>
      <family val="1"/>
    </font>
    <font>
      <i/>
      <vertAlign val="subscript"/>
      <sz val="20"/>
      <color theme="0" tint="-4.9989318521683403E-2"/>
      <name val="Times New Roman"/>
      <family val="1"/>
    </font>
    <font>
      <b/>
      <i/>
      <sz val="14"/>
      <color theme="0" tint="-4.9989318521683403E-2"/>
      <name val="Times New Roman"/>
      <family val="1"/>
    </font>
    <font>
      <b/>
      <i/>
      <sz val="20"/>
      <color theme="0" tint="-4.9989318521683403E-2"/>
      <name val="Calibri"/>
      <family val="2"/>
    </font>
    <font>
      <i/>
      <sz val="20"/>
      <color theme="0" tint="-4.9989318521683403E-2"/>
      <name val="Calibri"/>
      <family val="2"/>
    </font>
    <font>
      <sz val="16"/>
      <color theme="0" tint="-4.9989318521683403E-2"/>
      <name val="Calibri"/>
      <family val="2"/>
    </font>
    <font>
      <b/>
      <i/>
      <vertAlign val="subscript"/>
      <sz val="14"/>
      <color theme="0" tint="-4.9989318521683403E-2"/>
      <name val="Calibri"/>
      <family val="2"/>
    </font>
    <font>
      <i/>
      <vertAlign val="subscript"/>
      <sz val="14"/>
      <color theme="0" tint="-4.9989318521683403E-2"/>
      <name val="Calibri"/>
      <family val="2"/>
    </font>
    <font>
      <b/>
      <vertAlign val="subscript"/>
      <sz val="14"/>
      <color theme="0" tint="-4.9989318521683403E-2"/>
      <name val="Calibri"/>
      <family val="2"/>
    </font>
    <font>
      <b/>
      <sz val="18"/>
      <color theme="0" tint="-4.9989318521683403E-2"/>
      <name val="Calibri"/>
      <family val="2"/>
    </font>
    <font>
      <b/>
      <i/>
      <vertAlign val="subscript"/>
      <sz val="14"/>
      <color theme="0" tint="-4.9989318521683403E-2"/>
      <name val="Times New Roman"/>
      <family val="1"/>
    </font>
    <font>
      <b/>
      <vertAlign val="subscript"/>
      <sz val="18"/>
      <color theme="0" tint="-4.9989318521683403E-2"/>
      <name val="Calibri"/>
      <family val="2"/>
    </font>
    <font>
      <sz val="11"/>
      <color indexed="81"/>
      <name val="Tahoma"/>
      <family val="2"/>
    </font>
    <font>
      <sz val="10"/>
      <color indexed="81"/>
      <name val="Tahoma"/>
      <family val="2"/>
    </font>
    <font>
      <sz val="13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7"/>
      <color rgb="FFFF0000"/>
      <name val="Arial"/>
      <family val="2"/>
    </font>
    <font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16"/>
      <color theme="0"/>
      <name val="Calibri"/>
      <family val="2"/>
    </font>
    <font>
      <i/>
      <vertAlign val="subscript"/>
      <sz val="16"/>
      <color theme="0"/>
      <name val="Times New Roman"/>
      <family val="1"/>
    </font>
    <font>
      <b/>
      <sz val="14"/>
      <color theme="0"/>
      <name val="Calibri"/>
      <family val="2"/>
    </font>
    <font>
      <i/>
      <sz val="16"/>
      <color theme="0"/>
      <name val="Times New Roman"/>
      <family val="1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</fills>
  <borders count="16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medium">
        <color theme="4" tint="-0.499984740745262"/>
      </right>
      <top/>
      <bottom/>
      <diagonal/>
    </border>
    <border>
      <left style="thin">
        <color theme="4" tint="-0.499984740745262"/>
      </left>
      <right style="medium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/>
      <bottom style="thin">
        <color theme="4" tint="-0.499984740745262"/>
      </bottom>
      <diagonal/>
    </border>
    <border diagonalDown="1"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 style="thin">
        <color theme="4" tint="-0.499984740745262"/>
      </diagonal>
    </border>
    <border>
      <left/>
      <right style="thin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medium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theme="0" tint="-4.9989318521683403E-2"/>
      </bottom>
      <diagonal/>
    </border>
    <border>
      <left style="thin">
        <color theme="0" tint="-4.9989318521683403E-2"/>
      </left>
      <right style="medium">
        <color theme="4" tint="-0.499984740745262"/>
      </right>
      <top/>
      <bottom style="medium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 style="medium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medium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medium">
        <color theme="4" tint="-0.49998474074526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medium">
        <color theme="4" tint="-0.499984740745262"/>
      </right>
      <top style="thin">
        <color theme="0" tint="-4.9989318521683403E-2"/>
      </top>
      <bottom/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4" tint="-0.49998474074526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medium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theme="4" tint="-0.49998474074526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medium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4" tint="-0.499984740745262"/>
      </top>
      <bottom style="thin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 diagonalDown="1"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 style="thin">
        <color theme="0" tint="-4.9989318521683403E-2"/>
      </diagonal>
    </border>
    <border diagonalDown="1"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 style="thin">
        <color theme="0" tint="-4.9989318521683403E-2"/>
      </diagonal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/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/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medium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/>
      <diagonal/>
    </border>
    <border>
      <left style="thin">
        <color theme="4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 style="medium">
        <color theme="4" tint="-0.499984740745262"/>
      </top>
      <bottom/>
      <diagonal/>
    </border>
    <border>
      <left/>
      <right style="thin">
        <color theme="4" tint="-0.499984740745262"/>
      </right>
      <top style="medium">
        <color theme="4" tint="-0.499984740745262"/>
      </top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medium">
        <color theme="4" tint="-0.499984740745262"/>
      </bottom>
      <diagonal/>
    </border>
    <border>
      <left/>
      <right style="thin">
        <color theme="4" tint="-0.49998474074526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/>
      <top style="medium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/>
      <top style="medium">
        <color indexed="64"/>
      </top>
      <bottom/>
      <diagonal/>
    </border>
    <border>
      <left style="thin">
        <color theme="0" tint="-4.9989318521683403E-2"/>
      </left>
      <right/>
      <top style="medium">
        <color indexed="64"/>
      </top>
      <bottom style="thin">
        <color theme="0" tint="-4.9989318521683403E-2"/>
      </bottom>
      <diagonal/>
    </border>
    <border>
      <left/>
      <right/>
      <top style="medium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medium">
        <color theme="4" tint="-0.499984740745262"/>
      </bottom>
      <diagonal/>
    </border>
    <border>
      <left style="thin">
        <color theme="0"/>
      </left>
      <right style="thin">
        <color theme="0"/>
      </right>
      <top/>
      <bottom style="medium">
        <color theme="4" tint="-0.499984740745262"/>
      </bottom>
      <diagonal/>
    </border>
    <border>
      <left style="thin">
        <color theme="0"/>
      </left>
      <right/>
      <top/>
      <bottom style="medium">
        <color theme="4" tint="-0.49998474074526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3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4.9989318521683403E-2"/>
      </bottom>
      <diagonal/>
    </border>
    <border>
      <left/>
      <right/>
      <top style="thin">
        <color indexed="64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4" tint="-0.499984740745262"/>
      </right>
      <top/>
      <bottom style="thin">
        <color indexed="64"/>
      </bottom>
      <diagonal/>
    </border>
    <border>
      <left style="thin">
        <color theme="4" tint="-0.499984740745262"/>
      </left>
      <right style="thin">
        <color indexed="64"/>
      </right>
      <top/>
      <bottom style="thin">
        <color indexed="64"/>
      </bottom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 style="thin">
        <color indexed="64"/>
      </bottom>
      <diagonal/>
    </border>
    <border>
      <left style="medium">
        <color theme="3" tint="-0.24994659260841701"/>
      </left>
      <right style="thin">
        <color theme="0" tint="-4.9989318521683403E-2"/>
      </right>
      <top style="medium">
        <color theme="3" tint="-0.2499465926084170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2499465926084170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24994659260841701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medium">
        <color theme="3" tint="-0.24994659260841701"/>
      </top>
      <bottom style="thin">
        <color theme="0" tint="-4.9989318521683403E-2"/>
      </bottom>
      <diagonal/>
    </border>
    <border>
      <left/>
      <right style="medium">
        <color theme="3" tint="-0.24994659260841701"/>
      </right>
      <top style="medium">
        <color theme="3" tint="-0.24994659260841701"/>
      </top>
      <bottom style="thin">
        <color theme="0" tint="-4.9989318521683403E-2"/>
      </bottom>
      <diagonal/>
    </border>
    <border>
      <left style="medium">
        <color theme="3" tint="-0.24994659260841701"/>
      </left>
      <right style="thin">
        <color theme="0" tint="-4.9989318521683403E-2"/>
      </right>
      <top/>
      <bottom style="medium">
        <color theme="4" tint="-0.499984740745262"/>
      </bottom>
      <diagonal/>
    </border>
    <border>
      <left style="thin">
        <color theme="0" tint="-4.9989318521683403E-2"/>
      </left>
      <right style="medium">
        <color theme="3" tint="-0.24994659260841701"/>
      </right>
      <top style="thin">
        <color theme="0" tint="-4.9989318521683403E-2"/>
      </top>
      <bottom style="medium">
        <color theme="4" tint="-0.499984740745262"/>
      </bottom>
      <diagonal/>
    </border>
    <border>
      <left style="medium">
        <color theme="3" tint="-0.24994659260841701"/>
      </left>
      <right style="thin">
        <color theme="4" tint="-0.499984740745262"/>
      </right>
      <top style="medium">
        <color theme="4" tint="-0.499984740745262"/>
      </top>
      <bottom/>
      <diagonal/>
    </border>
    <border>
      <left style="thin">
        <color theme="4" tint="-0.499984740745262"/>
      </left>
      <right style="medium">
        <color theme="3" tint="-0.24994659260841701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3" tint="-0.24994659260841701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medium">
        <color theme="3" tint="-0.24994659260841701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3" tint="-0.24994659260841701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3" tint="-0.24994659260841701"/>
      </left>
      <right style="thin">
        <color theme="4" tint="-0.499984740745262"/>
      </right>
      <top/>
      <bottom style="medium">
        <color theme="3" tint="-0.24994659260841701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medium">
        <color theme="3" tint="-0.24994659260841701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3" tint="-0.24994659260841701"/>
      </bottom>
      <diagonal/>
    </border>
    <border>
      <left style="thin">
        <color theme="4" tint="-0.499984740745262"/>
      </left>
      <right style="medium">
        <color theme="3" tint="-0.24994659260841701"/>
      </right>
      <top style="thin">
        <color theme="4" tint="-0.499984740745262"/>
      </top>
      <bottom style="medium">
        <color theme="3" tint="-0.24994659260841701"/>
      </bottom>
      <diagonal/>
    </border>
    <border>
      <left style="medium">
        <color theme="3" tint="-0.499984740745262"/>
      </left>
      <right style="thin">
        <color theme="0" tint="-4.9989318521683403E-2"/>
      </right>
      <top style="medium">
        <color theme="3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medium">
        <color theme="3" tint="-0.499984740745262"/>
      </top>
      <bottom style="thin">
        <color theme="0" tint="-4.9989318521683403E-2"/>
      </bottom>
      <diagonal/>
    </border>
    <border>
      <left/>
      <right style="medium">
        <color theme="3" tint="-0.499984740745262"/>
      </right>
      <top style="medium">
        <color theme="3" tint="-0.499984740745262"/>
      </top>
      <bottom style="thin">
        <color theme="0" tint="-4.9989318521683403E-2"/>
      </bottom>
      <diagonal/>
    </border>
    <border>
      <left style="medium">
        <color theme="3" tint="-0.499984740745262"/>
      </left>
      <right style="thin">
        <color theme="0" tint="-4.9989318521683403E-2"/>
      </right>
      <top/>
      <bottom style="medium">
        <color theme="4" tint="-0.499984740745262"/>
      </bottom>
      <diagonal/>
    </border>
    <border>
      <left style="thin">
        <color theme="0" tint="-4.9989318521683403E-2"/>
      </left>
      <right style="medium">
        <color theme="3" tint="-0.499984740745262"/>
      </right>
      <top style="thin">
        <color theme="0" tint="-4.9989318521683403E-2"/>
      </top>
      <bottom style="medium">
        <color theme="4" tint="-0.499984740745262"/>
      </bottom>
      <diagonal/>
    </border>
    <border>
      <left style="medium">
        <color theme="3" tint="-0.499984740745262"/>
      </left>
      <right style="thin">
        <color theme="4" tint="-0.499984740745262"/>
      </right>
      <top style="medium">
        <color theme="4" tint="-0.499984740745262"/>
      </top>
      <bottom/>
      <diagonal/>
    </border>
    <border>
      <left style="thin">
        <color theme="4" tint="-0.499984740745262"/>
      </left>
      <right style="medium">
        <color theme="3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3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medium">
        <color theme="3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3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theme="3" tint="-0.499984740745262"/>
      </right>
      <top/>
      <bottom style="medium">
        <color theme="4" tint="-0.499984740745262"/>
      </bottom>
      <diagonal/>
    </border>
    <border>
      <left style="medium">
        <color theme="3" tint="-0.499984740745262"/>
      </left>
      <right style="thin">
        <color theme="4" tint="-0.499984740745262"/>
      </right>
      <top/>
      <bottom style="medium">
        <color theme="3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medium">
        <color theme="3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3" tint="-0.499984740745262"/>
      </bottom>
      <diagonal/>
    </border>
    <border>
      <left style="thin">
        <color theme="4" tint="-0.499984740745262"/>
      </left>
      <right style="medium">
        <color theme="3" tint="-0.499984740745262"/>
      </right>
      <top/>
      <bottom style="medium">
        <color theme="3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4" tint="-0.499984740745262"/>
      </top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</cellStyleXfs>
  <cellXfs count="511">
    <xf numFmtId="0" fontId="0" fillId="0" borderId="0" xfId="0"/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horizontal="left" vertical="center"/>
    </xf>
    <xf numFmtId="0" fontId="20" fillId="0" borderId="0" xfId="1" applyFont="1" applyAlignment="1">
      <alignment vertical="center"/>
    </xf>
    <xf numFmtId="0" fontId="19" fillId="0" borderId="0" xfId="0" applyFont="1" applyFill="1" applyAlignment="1">
      <alignment vertical="center"/>
    </xf>
    <xf numFmtId="0" fontId="21" fillId="0" borderId="0" xfId="1" applyFont="1" applyAlignment="1">
      <alignment vertical="center"/>
    </xf>
    <xf numFmtId="0" fontId="21" fillId="0" borderId="0" xfId="1" applyFont="1" applyFill="1" applyBorder="1" applyAlignment="1">
      <alignment horizontal="right" vertical="center"/>
    </xf>
    <xf numFmtId="4" fontId="21" fillId="0" borderId="0" xfId="4" applyNumberFormat="1" applyFont="1" applyFill="1" applyBorder="1" applyAlignment="1">
      <alignment vertical="center"/>
    </xf>
    <xf numFmtId="4" fontId="22" fillId="0" borderId="0" xfId="0" applyNumberFormat="1" applyFont="1" applyAlignment="1">
      <alignment vertical="center"/>
    </xf>
    <xf numFmtId="165" fontId="21" fillId="0" borderId="0" xfId="2" applyNumberFormat="1" applyFont="1" applyAlignment="1">
      <alignment vertical="center"/>
    </xf>
    <xf numFmtId="0" fontId="21" fillId="0" borderId="0" xfId="1" applyFont="1" applyAlignment="1">
      <alignment horizontal="right" vertical="center"/>
    </xf>
    <xf numFmtId="0" fontId="23" fillId="0" borderId="0" xfId="1" applyFont="1" applyAlignment="1">
      <alignment vertical="center"/>
    </xf>
    <xf numFmtId="2" fontId="23" fillId="0" borderId="3" xfId="1" applyNumberFormat="1" applyFont="1" applyBorder="1" applyAlignment="1">
      <alignment horizontal="center" vertical="center"/>
    </xf>
    <xf numFmtId="2" fontId="23" fillId="0" borderId="4" xfId="1" applyNumberFormat="1" applyFont="1" applyBorder="1" applyAlignment="1">
      <alignment horizontal="center" vertical="center"/>
    </xf>
    <xf numFmtId="0" fontId="24" fillId="2" borderId="5" xfId="1" applyFont="1" applyFill="1" applyBorder="1" applyAlignment="1">
      <alignment horizontal="center" vertical="center" wrapText="1"/>
    </xf>
    <xf numFmtId="0" fontId="23" fillId="0" borderId="3" xfId="1" applyFont="1" applyBorder="1" applyAlignment="1">
      <alignment horizontal="center" vertical="center"/>
    </xf>
    <xf numFmtId="0" fontId="23" fillId="0" borderId="4" xfId="1" applyFont="1" applyBorder="1" applyAlignment="1">
      <alignment horizontal="center" vertical="center"/>
    </xf>
    <xf numFmtId="0" fontId="25" fillId="0" borderId="0" xfId="1" applyFont="1" applyAlignment="1">
      <alignment vertical="center"/>
    </xf>
    <xf numFmtId="2" fontId="23" fillId="0" borderId="4" xfId="1" applyNumberFormat="1" applyFont="1" applyFill="1" applyBorder="1" applyAlignment="1">
      <alignment horizontal="center" vertical="center"/>
    </xf>
    <xf numFmtId="2" fontId="23" fillId="0" borderId="6" xfId="1" applyNumberFormat="1" applyFont="1" applyFill="1" applyBorder="1" applyAlignment="1">
      <alignment horizontal="center" vertical="center"/>
    </xf>
    <xf numFmtId="2" fontId="23" fillId="0" borderId="7" xfId="1" applyNumberFormat="1" applyFont="1" applyFill="1" applyBorder="1" applyAlignment="1">
      <alignment horizontal="center" vertical="center"/>
    </xf>
    <xf numFmtId="2" fontId="23" fillId="0" borderId="8" xfId="1" applyNumberFormat="1" applyFont="1" applyFill="1" applyBorder="1" applyAlignment="1">
      <alignment horizontal="center" vertical="center"/>
    </xf>
    <xf numFmtId="2" fontId="23" fillId="0" borderId="9" xfId="1" applyNumberFormat="1" applyFont="1" applyFill="1" applyBorder="1" applyAlignment="1">
      <alignment horizontal="center" vertical="center"/>
    </xf>
    <xf numFmtId="2" fontId="23" fillId="0" borderId="10" xfId="1" applyNumberFormat="1" applyFont="1" applyFill="1" applyBorder="1" applyAlignment="1">
      <alignment horizontal="center" vertical="center"/>
    </xf>
    <xf numFmtId="1" fontId="26" fillId="0" borderId="11" xfId="1" applyNumberFormat="1" applyFont="1" applyFill="1" applyBorder="1" applyAlignment="1">
      <alignment horizontal="center" vertical="center"/>
    </xf>
    <xf numFmtId="1" fontId="26" fillId="0" borderId="12" xfId="1" applyNumberFormat="1" applyFont="1" applyFill="1" applyBorder="1" applyAlignment="1">
      <alignment horizontal="center" vertical="center"/>
    </xf>
    <xf numFmtId="1" fontId="26" fillId="0" borderId="13" xfId="1" applyNumberFormat="1" applyFont="1" applyFill="1" applyBorder="1" applyAlignment="1">
      <alignment horizontal="center" vertical="center"/>
    </xf>
    <xf numFmtId="2" fontId="23" fillId="0" borderId="14" xfId="1" applyNumberFormat="1" applyFont="1" applyFill="1" applyBorder="1" applyAlignment="1">
      <alignment horizontal="center" vertical="center"/>
    </xf>
    <xf numFmtId="2" fontId="23" fillId="0" borderId="3" xfId="1" applyNumberFormat="1" applyFont="1" applyFill="1" applyBorder="1" applyAlignment="1">
      <alignment horizontal="center" vertical="center"/>
    </xf>
    <xf numFmtId="2" fontId="23" fillId="0" borderId="15" xfId="1" applyNumberFormat="1" applyFont="1" applyFill="1" applyBorder="1" applyAlignment="1">
      <alignment horizontal="center" vertical="center"/>
    </xf>
    <xf numFmtId="0" fontId="27" fillId="0" borderId="16" xfId="1" applyFont="1" applyFill="1" applyBorder="1" applyAlignment="1">
      <alignment vertical="center"/>
    </xf>
    <xf numFmtId="0" fontId="28" fillId="0" borderId="17" xfId="1" applyFont="1" applyFill="1" applyBorder="1" applyAlignment="1">
      <alignment horizontal="center" vertical="center"/>
    </xf>
    <xf numFmtId="0" fontId="28" fillId="0" borderId="18" xfId="1" applyFont="1" applyFill="1" applyBorder="1" applyAlignment="1">
      <alignment horizontal="center" vertical="center"/>
    </xf>
    <xf numFmtId="0" fontId="28" fillId="0" borderId="19" xfId="1" applyFont="1" applyFill="1" applyBorder="1" applyAlignment="1">
      <alignment horizontal="center" vertical="center"/>
    </xf>
    <xf numFmtId="0" fontId="28" fillId="0" borderId="0" xfId="1" applyFont="1" applyFill="1" applyBorder="1" applyAlignment="1">
      <alignment horizontal="center" vertical="center"/>
    </xf>
    <xf numFmtId="2" fontId="23" fillId="0" borderId="0" xfId="1" applyNumberFormat="1" applyFont="1" applyFill="1" applyBorder="1" applyAlignment="1">
      <alignment horizontal="center" vertical="center"/>
    </xf>
    <xf numFmtId="0" fontId="24" fillId="0" borderId="0" xfId="1" applyFont="1" applyFill="1" applyBorder="1" applyAlignment="1">
      <alignment horizontal="left" vertical="top" wrapText="1"/>
    </xf>
    <xf numFmtId="0" fontId="20" fillId="0" borderId="0" xfId="1" applyFont="1" applyFill="1" applyAlignment="1">
      <alignment vertical="center"/>
    </xf>
    <xf numFmtId="174" fontId="23" fillId="0" borderId="4" xfId="4" applyNumberFormat="1" applyFont="1" applyFill="1" applyBorder="1" applyAlignment="1">
      <alignment horizontal="right" vertical="center" indent="1"/>
    </xf>
    <xf numFmtId="174" fontId="23" fillId="0" borderId="6" xfId="4" applyNumberFormat="1" applyFont="1" applyFill="1" applyBorder="1" applyAlignment="1">
      <alignment horizontal="right" vertical="center" indent="1"/>
    </xf>
    <xf numFmtId="174" fontId="23" fillId="0" borderId="7" xfId="4" applyNumberFormat="1" applyFont="1" applyFill="1" applyBorder="1" applyAlignment="1">
      <alignment horizontal="right" vertical="center" indent="1"/>
    </xf>
    <xf numFmtId="174" fontId="23" fillId="0" borderId="8" xfId="4" applyNumberFormat="1" applyFont="1" applyFill="1" applyBorder="1" applyAlignment="1">
      <alignment horizontal="right" vertical="center" indent="1"/>
    </xf>
    <xf numFmtId="174" fontId="23" fillId="0" borderId="9" xfId="4" applyNumberFormat="1" applyFont="1" applyFill="1" applyBorder="1" applyAlignment="1">
      <alignment horizontal="right" vertical="center" indent="1"/>
    </xf>
    <xf numFmtId="174" fontId="23" fillId="0" borderId="10" xfId="4" applyNumberFormat="1" applyFont="1" applyFill="1" applyBorder="1" applyAlignment="1">
      <alignment horizontal="right" vertical="center" indent="1"/>
    </xf>
    <xf numFmtId="174" fontId="23" fillId="0" borderId="14" xfId="4" applyNumberFormat="1" applyFont="1" applyFill="1" applyBorder="1" applyAlignment="1">
      <alignment horizontal="right" vertical="center" indent="1"/>
    </xf>
    <xf numFmtId="174" fontId="23" fillId="0" borderId="3" xfId="4" applyNumberFormat="1" applyFont="1" applyFill="1" applyBorder="1" applyAlignment="1">
      <alignment horizontal="right" vertical="center" indent="1"/>
    </xf>
    <xf numFmtId="174" fontId="23" fillId="0" borderId="15" xfId="4" applyNumberFormat="1" applyFont="1" applyFill="1" applyBorder="1" applyAlignment="1">
      <alignment horizontal="right" vertical="center" indent="1"/>
    </xf>
    <xf numFmtId="0" fontId="24" fillId="2" borderId="20" xfId="1" applyFont="1" applyFill="1" applyBorder="1" applyAlignment="1">
      <alignment vertical="center"/>
    </xf>
    <xf numFmtId="0" fontId="24" fillId="2" borderId="20" xfId="1" applyFont="1" applyFill="1" applyBorder="1" applyAlignment="1">
      <alignment horizontal="left" vertical="center" indent="2"/>
    </xf>
    <xf numFmtId="174" fontId="29" fillId="2" borderId="21" xfId="1" applyNumberFormat="1" applyFont="1" applyFill="1" applyBorder="1" applyAlignment="1">
      <alignment horizontal="right" vertical="center" indent="1"/>
    </xf>
    <xf numFmtId="174" fontId="29" fillId="2" borderId="22" xfId="1" applyNumberFormat="1" applyFont="1" applyFill="1" applyBorder="1" applyAlignment="1">
      <alignment horizontal="right" vertical="center" indent="1"/>
    </xf>
    <xf numFmtId="174" fontId="29" fillId="2" borderId="23" xfId="1" applyNumberFormat="1" applyFont="1" applyFill="1" applyBorder="1" applyAlignment="1">
      <alignment horizontal="right" vertical="center" indent="1"/>
    </xf>
    <xf numFmtId="0" fontId="2" fillId="0" borderId="0" xfId="1" applyAlignment="1">
      <alignment vertical="center"/>
    </xf>
    <xf numFmtId="4" fontId="2" fillId="0" borderId="0" xfId="1" applyNumberFormat="1" applyAlignment="1">
      <alignment vertical="center"/>
    </xf>
    <xf numFmtId="165" fontId="0" fillId="0" borderId="0" xfId="2" applyNumberFormat="1" applyFont="1" applyAlignment="1">
      <alignment vertical="center"/>
    </xf>
    <xf numFmtId="2" fontId="2" fillId="0" borderId="0" xfId="1" applyNumberFormat="1" applyAlignment="1">
      <alignment vertical="center"/>
    </xf>
    <xf numFmtId="0" fontId="24" fillId="2" borderId="24" xfId="1" applyFont="1" applyFill="1" applyBorder="1" applyAlignment="1">
      <alignment horizontal="center" vertical="center" wrapText="1"/>
    </xf>
    <xf numFmtId="2" fontId="23" fillId="0" borderId="4" xfId="1" applyNumberFormat="1" applyFont="1" applyBorder="1" applyAlignment="1">
      <alignment horizontal="center" vertical="center"/>
    </xf>
    <xf numFmtId="2" fontId="23" fillId="0" borderId="25" xfId="1" applyNumberFormat="1" applyFont="1" applyBorder="1" applyAlignment="1">
      <alignment horizontal="center" vertical="center"/>
    </xf>
    <xf numFmtId="2" fontId="23" fillId="0" borderId="26" xfId="1" applyNumberFormat="1" applyFont="1" applyBorder="1" applyAlignment="1">
      <alignment horizontal="center" vertical="center"/>
    </xf>
    <xf numFmtId="0" fontId="2" fillId="0" borderId="16" xfId="1" applyFill="1" applyBorder="1" applyAlignment="1">
      <alignment vertical="center"/>
    </xf>
    <xf numFmtId="2" fontId="23" fillId="0" borderId="15" xfId="1" applyNumberFormat="1" applyFont="1" applyBorder="1" applyAlignment="1">
      <alignment horizontal="center" vertical="center"/>
    </xf>
    <xf numFmtId="2" fontId="23" fillId="0" borderId="6" xfId="1" applyNumberFormat="1" applyFont="1" applyBorder="1" applyAlignment="1">
      <alignment horizontal="center" vertical="center"/>
    </xf>
    <xf numFmtId="1" fontId="26" fillId="0" borderId="27" xfId="1" applyNumberFormat="1" applyFont="1" applyFill="1" applyBorder="1" applyAlignment="1">
      <alignment horizontal="center" vertical="center"/>
    </xf>
    <xf numFmtId="2" fontId="23" fillId="0" borderId="28" xfId="1" applyNumberFormat="1" applyFont="1" applyBorder="1" applyAlignment="1">
      <alignment horizontal="center" vertical="center"/>
    </xf>
    <xf numFmtId="2" fontId="23" fillId="0" borderId="7" xfId="1" applyNumberFormat="1" applyFont="1" applyBorder="1" applyAlignment="1">
      <alignment horizontal="center" vertical="center"/>
    </xf>
    <xf numFmtId="2" fontId="23" fillId="0" borderId="8" xfId="1" applyNumberFormat="1" applyFont="1" applyBorder="1" applyAlignment="1">
      <alignment horizontal="center" vertical="center"/>
    </xf>
    <xf numFmtId="0" fontId="26" fillId="0" borderId="29" xfId="1" applyFont="1" applyBorder="1" applyAlignment="1">
      <alignment horizontal="center" vertical="center"/>
    </xf>
    <xf numFmtId="0" fontId="26" fillId="0" borderId="18" xfId="1" applyFont="1" applyFill="1" applyBorder="1" applyAlignment="1">
      <alignment horizontal="center" vertical="center"/>
    </xf>
    <xf numFmtId="0" fontId="26" fillId="0" borderId="19" xfId="1" applyFont="1" applyFill="1" applyBorder="1" applyAlignment="1">
      <alignment horizontal="center" vertical="center"/>
    </xf>
    <xf numFmtId="174" fontId="29" fillId="2" borderId="30" xfId="1" applyNumberFormat="1" applyFont="1" applyFill="1" applyBorder="1" applyAlignment="1">
      <alignment horizontal="right" vertical="center" indent="1"/>
    </xf>
    <xf numFmtId="174" fontId="29" fillId="2" borderId="31" xfId="1" applyNumberFormat="1" applyFont="1" applyFill="1" applyBorder="1" applyAlignment="1">
      <alignment horizontal="right" vertical="center" indent="1"/>
    </xf>
    <xf numFmtId="174" fontId="29" fillId="2" borderId="32" xfId="1" applyNumberFormat="1" applyFont="1" applyFill="1" applyBorder="1" applyAlignment="1">
      <alignment horizontal="right" vertical="center" indent="1"/>
    </xf>
    <xf numFmtId="0" fontId="25" fillId="0" borderId="0" xfId="1" applyFont="1" applyAlignment="1">
      <alignment horizontal="left" vertical="center" indent="3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43" fontId="0" fillId="0" borderId="0" xfId="3" applyFont="1" applyAlignment="1">
      <alignment vertical="center"/>
    </xf>
    <xf numFmtId="0" fontId="24" fillId="2" borderId="33" xfId="0" applyFont="1" applyFill="1" applyBorder="1" applyAlignment="1">
      <alignment horizontal="center" vertical="center"/>
    </xf>
    <xf numFmtId="0" fontId="24" fillId="2" borderId="34" xfId="0" applyFont="1" applyFill="1" applyBorder="1" applyAlignment="1">
      <alignment horizontal="center" vertical="center"/>
    </xf>
    <xf numFmtId="172" fontId="26" fillId="0" borderId="4" xfId="3" applyNumberFormat="1" applyFont="1" applyFill="1" applyBorder="1" applyAlignment="1">
      <alignment horizontal="right" vertical="center" indent="1"/>
    </xf>
    <xf numFmtId="173" fontId="23" fillId="3" borderId="4" xfId="4" applyNumberFormat="1" applyFont="1" applyFill="1" applyBorder="1" applyAlignment="1" applyProtection="1">
      <alignment horizontal="right" vertical="center" indent="1"/>
      <protection locked="0"/>
    </xf>
    <xf numFmtId="0" fontId="25" fillId="0" borderId="0" xfId="0" applyFont="1" applyAlignment="1">
      <alignment horizontal="left" vertical="center" indent="10"/>
    </xf>
    <xf numFmtId="0" fontId="1" fillId="0" borderId="0" xfId="0" applyFont="1" applyAlignment="1">
      <alignment vertical="center"/>
    </xf>
    <xf numFmtId="0" fontId="24" fillId="2" borderId="35" xfId="1" applyFont="1" applyFill="1" applyBorder="1" applyAlignment="1">
      <alignment horizontal="center" vertical="center" wrapText="1"/>
    </xf>
    <xf numFmtId="0" fontId="24" fillId="2" borderId="36" xfId="1" applyFont="1" applyFill="1" applyBorder="1" applyAlignment="1">
      <alignment horizontal="center" vertical="center" wrapText="1"/>
    </xf>
    <xf numFmtId="0" fontId="30" fillId="2" borderId="37" xfId="0" applyFont="1" applyFill="1" applyBorder="1" applyAlignment="1">
      <alignment vertical="center" wrapText="1"/>
    </xf>
    <xf numFmtId="0" fontId="30" fillId="2" borderId="38" xfId="0" applyFont="1" applyFill="1" applyBorder="1" applyAlignment="1">
      <alignment vertical="center" wrapText="1"/>
    </xf>
    <xf numFmtId="0" fontId="30" fillId="2" borderId="39" xfId="0" applyFont="1" applyFill="1" applyBorder="1" applyAlignment="1">
      <alignment vertical="center" wrapText="1"/>
    </xf>
    <xf numFmtId="173" fontId="23" fillId="3" borderId="4" xfId="4" applyNumberFormat="1" applyFont="1" applyFill="1" applyBorder="1" applyAlignment="1" applyProtection="1">
      <alignment horizontal="right" vertical="center"/>
      <protection locked="0"/>
    </xf>
    <xf numFmtId="173" fontId="23" fillId="3" borderId="3" xfId="4" applyNumberFormat="1" applyFont="1" applyFill="1" applyBorder="1" applyAlignment="1" applyProtection="1">
      <alignment horizontal="right" vertical="center"/>
      <protection locked="0"/>
    </xf>
    <xf numFmtId="173" fontId="23" fillId="3" borderId="44" xfId="4" applyNumberFormat="1" applyFont="1" applyFill="1" applyBorder="1" applyAlignment="1" applyProtection="1">
      <alignment horizontal="right" vertical="center"/>
      <protection locked="0"/>
    </xf>
    <xf numFmtId="173" fontId="23" fillId="3" borderId="7" xfId="4" applyNumberFormat="1" applyFont="1" applyFill="1" applyBorder="1" applyAlignment="1" applyProtection="1">
      <alignment horizontal="right" vertical="center"/>
      <protection locked="0"/>
    </xf>
    <xf numFmtId="173" fontId="23" fillId="3" borderId="45" xfId="4" applyNumberFormat="1" applyFont="1" applyFill="1" applyBorder="1" applyAlignment="1" applyProtection="1">
      <alignment horizontal="right" vertical="center"/>
      <protection locked="0"/>
    </xf>
    <xf numFmtId="173" fontId="33" fillId="3" borderId="3" xfId="4" applyNumberFormat="1" applyFont="1" applyFill="1" applyBorder="1" applyAlignment="1" applyProtection="1">
      <alignment horizontal="right" vertical="center"/>
      <protection locked="0"/>
    </xf>
    <xf numFmtId="173" fontId="33" fillId="3" borderId="4" xfId="4" applyNumberFormat="1" applyFont="1" applyFill="1" applyBorder="1" applyAlignment="1" applyProtection="1">
      <alignment horizontal="right" vertical="center"/>
      <protection locked="0"/>
    </xf>
    <xf numFmtId="173" fontId="33" fillId="3" borderId="7" xfId="4" applyNumberFormat="1" applyFont="1" applyFill="1" applyBorder="1" applyAlignment="1" applyProtection="1">
      <alignment horizontal="right" vertical="center"/>
      <protection locked="0"/>
    </xf>
    <xf numFmtId="173" fontId="33" fillId="3" borderId="44" xfId="4" applyNumberFormat="1" applyFont="1" applyFill="1" applyBorder="1" applyAlignment="1" applyProtection="1">
      <alignment horizontal="right" vertical="center"/>
      <protection locked="0"/>
    </xf>
    <xf numFmtId="0" fontId="24" fillId="2" borderId="42" xfId="1" applyFont="1" applyFill="1" applyBorder="1" applyAlignment="1">
      <alignment horizontal="center" vertical="center" wrapText="1"/>
    </xf>
    <xf numFmtId="0" fontId="18" fillId="0" borderId="0" xfId="0" applyFont="1" applyFill="1" applyAlignment="1" applyProtection="1">
      <alignment vertical="center"/>
    </xf>
    <xf numFmtId="0" fontId="20" fillId="0" borderId="0" xfId="1" applyFont="1" applyAlignment="1" applyProtection="1">
      <alignment vertical="center"/>
    </xf>
    <xf numFmtId="0" fontId="19" fillId="0" borderId="0" xfId="0" applyFont="1" applyFill="1" applyAlignment="1" applyProtection="1">
      <alignment horizontal="left" vertical="center"/>
    </xf>
    <xf numFmtId="0" fontId="19" fillId="0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24" fillId="2" borderId="40" xfId="0" applyFont="1" applyFill="1" applyBorder="1" applyAlignment="1" applyProtection="1">
      <alignment horizontal="center" vertical="center"/>
    </xf>
    <xf numFmtId="0" fontId="24" fillId="2" borderId="24" xfId="0" applyFont="1" applyFill="1" applyBorder="1" applyAlignment="1" applyProtection="1">
      <alignment horizontal="center" vertical="center"/>
    </xf>
    <xf numFmtId="0" fontId="25" fillId="0" borderId="0" xfId="0" applyFont="1" applyAlignment="1" applyProtection="1">
      <alignment horizontal="left" vertical="center"/>
    </xf>
    <xf numFmtId="172" fontId="26" fillId="0" borderId="4" xfId="3" applyNumberFormat="1" applyFont="1" applyFill="1" applyBorder="1" applyAlignment="1" applyProtection="1">
      <alignment horizontal="right" vertical="center" indent="1"/>
    </xf>
    <xf numFmtId="0" fontId="24" fillId="0" borderId="20" xfId="1" applyFont="1" applyFill="1" applyBorder="1" applyAlignment="1" applyProtection="1">
      <alignment vertical="center"/>
    </xf>
    <xf numFmtId="0" fontId="24" fillId="2" borderId="43" xfId="1" applyFont="1" applyFill="1" applyBorder="1" applyAlignment="1" applyProtection="1">
      <alignment horizontal="center" vertical="center"/>
    </xf>
    <xf numFmtId="0" fontId="24" fillId="2" borderId="24" xfId="1" applyFont="1" applyFill="1" applyBorder="1" applyAlignment="1" applyProtection="1">
      <alignment horizontal="center" vertical="center" wrapText="1"/>
    </xf>
    <xf numFmtId="173" fontId="23" fillId="0" borderId="4" xfId="4" applyNumberFormat="1" applyFont="1" applyFill="1" applyBorder="1" applyAlignment="1" applyProtection="1">
      <alignment horizontal="left" vertical="center" indent="1"/>
    </xf>
    <xf numFmtId="175" fontId="23" fillId="0" borderId="3" xfId="1" applyNumberFormat="1" applyFont="1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43" fontId="0" fillId="0" borderId="0" xfId="3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70" fontId="0" fillId="0" borderId="0" xfId="3" applyNumberFormat="1" applyFont="1" applyAlignment="1" applyProtection="1">
      <alignment vertical="center"/>
    </xf>
    <xf numFmtId="176" fontId="25" fillId="0" borderId="0" xfId="0" applyNumberFormat="1" applyFont="1" applyAlignment="1" applyProtection="1">
      <alignment horizontal="left" vertical="center"/>
    </xf>
    <xf numFmtId="176" fontId="0" fillId="0" borderId="0" xfId="0" applyNumberFormat="1" applyAlignment="1" applyProtection="1">
      <alignment vertical="center"/>
    </xf>
    <xf numFmtId="0" fontId="24" fillId="2" borderId="46" xfId="1" applyFont="1" applyFill="1" applyBorder="1" applyAlignment="1" applyProtection="1">
      <alignment horizontal="center" vertical="center"/>
    </xf>
    <xf numFmtId="0" fontId="24" fillId="2" borderId="47" xfId="1" applyFont="1" applyFill="1" applyBorder="1" applyAlignment="1" applyProtection="1">
      <alignment horizontal="center" vertical="center" wrapText="1"/>
    </xf>
    <xf numFmtId="0" fontId="32" fillId="4" borderId="44" xfId="0" applyFont="1" applyFill="1" applyBorder="1" applyAlignment="1" applyProtection="1">
      <alignment horizontal="center" vertical="center"/>
    </xf>
    <xf numFmtId="175" fontId="23" fillId="0" borderId="44" xfId="1" applyNumberFormat="1" applyFont="1" applyBorder="1" applyAlignment="1" applyProtection="1">
      <alignment horizontal="center" vertical="center"/>
    </xf>
    <xf numFmtId="0" fontId="32" fillId="4" borderId="4" xfId="0" applyFont="1" applyFill="1" applyBorder="1" applyAlignment="1" applyProtection="1">
      <alignment horizontal="center" vertical="center"/>
    </xf>
    <xf numFmtId="0" fontId="32" fillId="4" borderId="7" xfId="0" applyFont="1" applyFill="1" applyBorder="1" applyAlignment="1" applyProtection="1">
      <alignment horizontal="center" vertical="center"/>
    </xf>
    <xf numFmtId="175" fontId="23" fillId="0" borderId="45" xfId="1" applyNumberFormat="1" applyFont="1" applyBorder="1" applyAlignment="1" applyProtection="1">
      <alignment horizontal="center" vertical="center"/>
    </xf>
    <xf numFmtId="0" fontId="32" fillId="4" borderId="3" xfId="0" applyFont="1" applyFill="1" applyBorder="1" applyAlignment="1" applyProtection="1">
      <alignment horizontal="center" vertical="center"/>
    </xf>
    <xf numFmtId="168" fontId="0" fillId="0" borderId="0" xfId="3" applyNumberFormat="1" applyFont="1" applyAlignment="1" applyProtection="1">
      <alignment vertical="center"/>
    </xf>
    <xf numFmtId="168" fontId="0" fillId="0" borderId="0" xfId="0" applyNumberFormat="1" applyAlignment="1" applyProtection="1">
      <alignment vertical="center"/>
    </xf>
    <xf numFmtId="0" fontId="31" fillId="0" borderId="0" xfId="0" applyFont="1" applyFill="1" applyBorder="1" applyAlignment="1" applyProtection="1">
      <alignment vertical="center"/>
    </xf>
    <xf numFmtId="0" fontId="24" fillId="2" borderId="41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24" fillId="2" borderId="48" xfId="1" applyFont="1" applyFill="1" applyBorder="1" applyAlignment="1" applyProtection="1">
      <alignment horizontal="center" vertical="center"/>
    </xf>
    <xf numFmtId="0" fontId="24" fillId="2" borderId="49" xfId="1" applyFont="1" applyFill="1" applyBorder="1" applyAlignment="1" applyProtection="1">
      <alignment horizontal="center" vertical="center" wrapText="1"/>
    </xf>
    <xf numFmtId="175" fontId="23" fillId="0" borderId="4" xfId="1" applyNumberFormat="1" applyFont="1" applyBorder="1" applyAlignment="1" applyProtection="1">
      <alignment horizontal="center" vertical="center"/>
    </xf>
    <xf numFmtId="175" fontId="23" fillId="0" borderId="7" xfId="1" applyNumberFormat="1" applyFont="1" applyBorder="1" applyAlignment="1" applyProtection="1">
      <alignment horizontal="center" vertical="center"/>
    </xf>
    <xf numFmtId="0" fontId="0" fillId="0" borderId="0" xfId="0" applyProtection="1"/>
    <xf numFmtId="43" fontId="0" fillId="0" borderId="0" xfId="3" applyFont="1" applyProtection="1"/>
    <xf numFmtId="171" fontId="0" fillId="0" borderId="0" xfId="0" applyNumberFormat="1" applyProtection="1"/>
    <xf numFmtId="164" fontId="0" fillId="0" borderId="0" xfId="0" applyNumberFormat="1" applyProtection="1"/>
    <xf numFmtId="0" fontId="24" fillId="0" borderId="0" xfId="0" applyFont="1" applyFill="1" applyBorder="1" applyAlignment="1" applyProtection="1">
      <alignment vertical="center"/>
    </xf>
    <xf numFmtId="172" fontId="26" fillId="0" borderId="0" xfId="3" applyNumberFormat="1" applyFont="1" applyFill="1" applyBorder="1" applyAlignment="1" applyProtection="1">
      <alignment vertical="center"/>
    </xf>
    <xf numFmtId="0" fontId="24" fillId="2" borderId="48" xfId="1" applyFont="1" applyFill="1" applyBorder="1" applyAlignment="1" applyProtection="1">
      <alignment horizontal="center" vertical="center" wrapText="1"/>
    </xf>
    <xf numFmtId="0" fontId="32" fillId="0" borderId="50" xfId="0" applyFont="1" applyFill="1" applyBorder="1" applyAlignment="1" applyProtection="1">
      <alignment horizontal="center" vertical="center"/>
    </xf>
    <xf numFmtId="173" fontId="23" fillId="0" borderId="44" xfId="1" applyNumberFormat="1" applyFont="1" applyBorder="1" applyAlignment="1" applyProtection="1">
      <alignment horizontal="right" vertical="center" indent="3"/>
    </xf>
    <xf numFmtId="0" fontId="32" fillId="0" borderId="43" xfId="0" applyFont="1" applyFill="1" applyBorder="1" applyAlignment="1" applyProtection="1">
      <alignment horizontal="center" vertical="center"/>
    </xf>
    <xf numFmtId="173" fontId="23" fillId="0" borderId="3" xfId="1" applyNumberFormat="1" applyFont="1" applyBorder="1" applyAlignment="1" applyProtection="1">
      <alignment horizontal="right" vertical="center" indent="3"/>
    </xf>
    <xf numFmtId="0" fontId="32" fillId="0" borderId="46" xfId="0" applyFont="1" applyFill="1" applyBorder="1" applyAlignment="1" applyProtection="1">
      <alignment horizontal="center" vertical="center"/>
    </xf>
    <xf numFmtId="173" fontId="23" fillId="0" borderId="45" xfId="1" applyNumberFormat="1" applyFont="1" applyBorder="1" applyAlignment="1" applyProtection="1">
      <alignment horizontal="right" vertical="center" indent="3"/>
    </xf>
    <xf numFmtId="0" fontId="20" fillId="0" borderId="0" xfId="0" applyFont="1" applyAlignment="1" applyProtection="1">
      <alignment vertical="center"/>
    </xf>
    <xf numFmtId="0" fontId="24" fillId="2" borderId="43" xfId="0" applyFont="1" applyFill="1" applyBorder="1" applyAlignment="1" applyProtection="1">
      <alignment horizontal="center" vertical="center"/>
    </xf>
    <xf numFmtId="0" fontId="32" fillId="0" borderId="3" xfId="0" applyFont="1" applyBorder="1" applyAlignment="1" applyProtection="1">
      <alignment horizontal="center" vertical="center"/>
    </xf>
    <xf numFmtId="175" fontId="33" fillId="0" borderId="3" xfId="0" applyNumberFormat="1" applyFont="1" applyBorder="1" applyAlignment="1" applyProtection="1">
      <alignment horizontal="center" vertical="center"/>
    </xf>
    <xf numFmtId="0" fontId="32" fillId="0" borderId="4" xfId="0" applyFont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32" fillId="0" borderId="7" xfId="0" applyFont="1" applyBorder="1" applyAlignment="1" applyProtection="1">
      <alignment horizontal="center" vertical="center"/>
    </xf>
    <xf numFmtId="175" fontId="33" fillId="0" borderId="7" xfId="0" applyNumberFormat="1" applyFont="1" applyBorder="1" applyAlignment="1" applyProtection="1">
      <alignment horizontal="center" vertical="center"/>
    </xf>
    <xf numFmtId="0" fontId="32" fillId="0" borderId="44" xfId="0" applyFont="1" applyBorder="1" applyAlignment="1" applyProtection="1">
      <alignment horizontal="center" vertical="center"/>
    </xf>
    <xf numFmtId="175" fontId="33" fillId="0" borderId="44" xfId="0" applyNumberFormat="1" applyFont="1" applyBorder="1" applyAlignment="1" applyProtection="1">
      <alignment horizontal="center" vertical="center"/>
    </xf>
    <xf numFmtId="168" fontId="20" fillId="0" borderId="0" xfId="0" applyNumberFormat="1" applyFont="1" applyAlignment="1" applyProtection="1">
      <alignment vertical="center"/>
    </xf>
    <xf numFmtId="0" fontId="24" fillId="2" borderId="48" xfId="0" applyFont="1" applyFill="1" applyBorder="1" applyAlignment="1" applyProtection="1">
      <alignment horizontal="center" vertical="center"/>
    </xf>
    <xf numFmtId="0" fontId="33" fillId="0" borderId="44" xfId="0" applyFont="1" applyBorder="1" applyAlignment="1" applyProtection="1">
      <alignment horizontal="center" vertical="center"/>
    </xf>
    <xf numFmtId="0" fontId="33" fillId="0" borderId="7" xfId="0" applyFont="1" applyBorder="1" applyAlignment="1" applyProtection="1">
      <alignment horizontal="center" vertical="center"/>
    </xf>
    <xf numFmtId="168" fontId="20" fillId="0" borderId="0" xfId="3" applyNumberFormat="1" applyFont="1" applyAlignment="1" applyProtection="1">
      <alignment vertical="center"/>
    </xf>
    <xf numFmtId="0" fontId="18" fillId="0" borderId="0" xfId="0" applyFont="1" applyFill="1" applyBorder="1" applyAlignment="1" applyProtection="1">
      <alignment vertical="center"/>
    </xf>
    <xf numFmtId="0" fontId="34" fillId="0" borderId="0" xfId="0" applyFont="1" applyFill="1" applyBorder="1" applyAlignment="1" applyProtection="1">
      <alignment vertical="center"/>
    </xf>
    <xf numFmtId="0" fontId="28" fillId="0" borderId="0" xfId="0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 applyProtection="1">
      <alignment vertical="center"/>
    </xf>
    <xf numFmtId="172" fontId="28" fillId="0" borderId="0" xfId="3" applyNumberFormat="1" applyFont="1" applyFill="1" applyBorder="1" applyAlignment="1" applyProtection="1">
      <alignment horizontal="right" vertical="center"/>
    </xf>
    <xf numFmtId="173" fontId="28" fillId="0" borderId="0" xfId="0" applyNumberFormat="1" applyFont="1" applyFill="1" applyBorder="1" applyAlignment="1" applyProtection="1">
      <alignment vertical="center"/>
    </xf>
    <xf numFmtId="176" fontId="28" fillId="0" borderId="0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vertical="center" wrapText="1"/>
    </xf>
    <xf numFmtId="173" fontId="26" fillId="0" borderId="0" xfId="0" applyNumberFormat="1" applyFont="1" applyFill="1" applyBorder="1" applyAlignment="1" applyProtection="1">
      <alignment vertical="center"/>
    </xf>
    <xf numFmtId="175" fontId="33" fillId="0" borderId="0" xfId="0" applyNumberFormat="1" applyFont="1" applyFill="1" applyBorder="1" applyAlignment="1" applyProtection="1">
      <alignment vertical="center"/>
    </xf>
    <xf numFmtId="175" fontId="33" fillId="0" borderId="45" xfId="0" applyNumberFormat="1" applyFont="1" applyBorder="1" applyAlignment="1" applyProtection="1">
      <alignment horizontal="center" vertical="center"/>
    </xf>
    <xf numFmtId="0" fontId="33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center" vertical="center"/>
    </xf>
    <xf numFmtId="172" fontId="26" fillId="0" borderId="0" xfId="3" applyNumberFormat="1" applyFont="1" applyFill="1" applyBorder="1" applyAlignment="1" applyProtection="1">
      <alignment horizontal="right" vertical="center" indent="1"/>
    </xf>
    <xf numFmtId="172" fontId="26" fillId="0" borderId="0" xfId="3" applyNumberFormat="1" applyFont="1" applyFill="1" applyBorder="1" applyAlignment="1" applyProtection="1">
      <alignment horizontal="right" vertical="center"/>
    </xf>
    <xf numFmtId="0" fontId="24" fillId="0" borderId="59" xfId="0" applyFont="1" applyFill="1" applyBorder="1" applyAlignment="1" applyProtection="1">
      <alignment vertical="center" wrapText="1"/>
    </xf>
    <xf numFmtId="175" fontId="33" fillId="0" borderId="59" xfId="0" applyNumberFormat="1" applyFont="1" applyFill="1" applyBorder="1" applyAlignment="1" applyProtection="1">
      <alignment horizontal="center" vertical="center"/>
    </xf>
    <xf numFmtId="175" fontId="33" fillId="0" borderId="0" xfId="0" applyNumberFormat="1" applyFont="1" applyFill="1" applyBorder="1" applyAlignment="1" applyProtection="1">
      <alignment horizontal="center" vertical="center"/>
    </xf>
    <xf numFmtId="167" fontId="0" fillId="0" borderId="0" xfId="3" applyNumberFormat="1" applyFont="1" applyAlignment="1" applyProtection="1">
      <alignment vertical="center"/>
    </xf>
    <xf numFmtId="169" fontId="0" fillId="0" borderId="0" xfId="3" applyNumberFormat="1" applyFont="1" applyAlignment="1" applyProtection="1">
      <alignment vertical="center"/>
    </xf>
    <xf numFmtId="3" fontId="0" fillId="0" borderId="0" xfId="0" applyNumberFormat="1" applyAlignment="1" applyProtection="1">
      <alignment vertical="center"/>
    </xf>
    <xf numFmtId="0" fontId="39" fillId="0" borderId="0" xfId="0" applyFont="1" applyFill="1" applyAlignment="1" applyProtection="1">
      <alignment horizontal="center" vertical="center"/>
    </xf>
    <xf numFmtId="0" fontId="18" fillId="0" borderId="0" xfId="0" quotePrefix="1" applyFont="1" applyFill="1" applyAlignment="1" applyProtection="1">
      <alignment vertical="center"/>
    </xf>
    <xf numFmtId="0" fontId="40" fillId="0" borderId="0" xfId="0" applyFont="1" applyFill="1" applyAlignment="1" applyProtection="1">
      <alignment vertical="center"/>
    </xf>
    <xf numFmtId="2" fontId="32" fillId="0" borderId="0" xfId="0" applyNumberFormat="1" applyFont="1" applyFill="1" applyAlignment="1" applyProtection="1">
      <alignment horizontal="center" vertical="center"/>
    </xf>
    <xf numFmtId="2" fontId="21" fillId="0" borderId="0" xfId="1" applyNumberFormat="1" applyFont="1" applyAlignment="1" applyProtection="1">
      <alignment horizontal="center" vertical="center"/>
    </xf>
    <xf numFmtId="0" fontId="18" fillId="0" borderId="0" xfId="0" quotePrefix="1" applyFont="1" applyFill="1" applyAlignment="1" applyProtection="1">
      <alignment horizontal="left" vertical="center"/>
    </xf>
    <xf numFmtId="0" fontId="18" fillId="0" borderId="0" xfId="0" quotePrefix="1" applyFont="1" applyFill="1" applyAlignment="1" applyProtection="1">
      <alignment horizontal="center" vertical="center"/>
    </xf>
    <xf numFmtId="0" fontId="41" fillId="0" borderId="0" xfId="1" applyFont="1" applyAlignment="1" applyProtection="1">
      <alignment horizontal="center" vertical="center"/>
    </xf>
    <xf numFmtId="166" fontId="0" fillId="0" borderId="0" xfId="3" applyNumberFormat="1" applyFont="1" applyFill="1" applyAlignment="1" applyProtection="1">
      <alignment vertical="center"/>
    </xf>
    <xf numFmtId="166" fontId="0" fillId="0" borderId="0" xfId="3" applyNumberFormat="1" applyFont="1" applyFill="1" applyAlignment="1" applyProtection="1">
      <alignment horizontal="center" vertical="center"/>
    </xf>
    <xf numFmtId="166" fontId="0" fillId="0" borderId="0" xfId="3" applyNumberFormat="1" applyFont="1" applyAlignment="1" applyProtection="1">
      <alignment vertical="center"/>
    </xf>
    <xf numFmtId="0" fontId="33" fillId="0" borderId="7" xfId="0" applyFont="1" applyBorder="1" applyAlignment="1" applyProtection="1">
      <alignment horizontal="center" vertical="center"/>
    </xf>
    <xf numFmtId="0" fontId="33" fillId="0" borderId="44" xfId="0" applyFont="1" applyBorder="1" applyAlignment="1" applyProtection="1">
      <alignment horizontal="center" vertical="center"/>
    </xf>
    <xf numFmtId="0" fontId="24" fillId="2" borderId="34" xfId="0" applyFont="1" applyFill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24" fillId="2" borderId="115" xfId="0" applyFont="1" applyFill="1" applyBorder="1" applyAlignment="1" applyProtection="1">
      <alignment horizontal="center" vertical="center"/>
    </xf>
    <xf numFmtId="0" fontId="24" fillId="2" borderId="116" xfId="0" applyFont="1" applyFill="1" applyBorder="1" applyAlignment="1" applyProtection="1">
      <alignment horizontal="center" vertical="center"/>
    </xf>
    <xf numFmtId="0" fontId="24" fillId="2" borderId="73" xfId="0" applyFont="1" applyFill="1" applyBorder="1" applyAlignment="1" applyProtection="1">
      <alignment horizontal="center" vertical="center"/>
    </xf>
    <xf numFmtId="173" fontId="23" fillId="3" borderId="63" xfId="4" applyNumberFormat="1" applyFont="1" applyFill="1" applyBorder="1" applyAlignment="1" applyProtection="1">
      <alignment horizontal="right" vertical="center" indent="1"/>
      <protection locked="0"/>
    </xf>
    <xf numFmtId="173" fontId="23" fillId="3" borderId="62" xfId="4" applyNumberFormat="1" applyFont="1" applyFill="1" applyBorder="1" applyAlignment="1" applyProtection="1">
      <alignment horizontal="right" vertical="center" indent="1"/>
      <protection locked="0"/>
    </xf>
    <xf numFmtId="2" fontId="23" fillId="0" borderId="4" xfId="1" applyNumberFormat="1" applyFont="1" applyBorder="1" applyAlignment="1">
      <alignment horizontal="center" vertical="center"/>
    </xf>
    <xf numFmtId="0" fontId="24" fillId="2" borderId="43" xfId="1" applyFont="1" applyFill="1" applyBorder="1" applyAlignment="1">
      <alignment horizontal="center" vertical="center"/>
    </xf>
    <xf numFmtId="2" fontId="24" fillId="2" borderId="124" xfId="0" applyNumberFormat="1" applyFont="1" applyFill="1" applyBorder="1" applyAlignment="1">
      <alignment horizontal="center" vertical="center"/>
    </xf>
    <xf numFmtId="4" fontId="26" fillId="0" borderId="127" xfId="4" applyNumberFormat="1" applyFont="1" applyFill="1" applyBorder="1" applyAlignment="1">
      <alignment horizontal="right" vertical="center" indent="1"/>
    </xf>
    <xf numFmtId="0" fontId="24" fillId="2" borderId="119" xfId="1" applyFont="1" applyFill="1" applyBorder="1" applyAlignment="1">
      <alignment horizontal="center" vertical="center"/>
    </xf>
    <xf numFmtId="172" fontId="26" fillId="0" borderId="119" xfId="4" applyNumberFormat="1" applyFont="1" applyFill="1" applyBorder="1" applyAlignment="1">
      <alignment horizontal="right" vertical="center" indent="1"/>
    </xf>
    <xf numFmtId="172" fontId="68" fillId="0" borderId="4" xfId="3" applyNumberFormat="1" applyFont="1" applyFill="1" applyBorder="1" applyAlignment="1">
      <alignment horizontal="right" vertical="center" indent="1"/>
    </xf>
    <xf numFmtId="172" fontId="68" fillId="0" borderId="4" xfId="3" applyNumberFormat="1" applyFont="1" applyFill="1" applyBorder="1" applyAlignment="1" applyProtection="1">
      <alignment horizontal="right" vertical="center" indent="1"/>
    </xf>
    <xf numFmtId="0" fontId="33" fillId="0" borderId="7" xfId="0" applyFont="1" applyBorder="1" applyAlignment="1" applyProtection="1">
      <alignment horizontal="center" vertical="center"/>
    </xf>
    <xf numFmtId="0" fontId="33" fillId="0" borderId="44" xfId="0" applyFont="1" applyBorder="1" applyAlignment="1" applyProtection="1">
      <alignment horizontal="center" vertical="center"/>
    </xf>
    <xf numFmtId="0" fontId="32" fillId="0" borderId="44" xfId="0" applyFont="1" applyBorder="1" applyAlignment="1" applyProtection="1">
      <alignment horizontal="center" vertical="center"/>
    </xf>
    <xf numFmtId="0" fontId="32" fillId="0" borderId="7" xfId="0" applyFont="1" applyBorder="1" applyAlignment="1" applyProtection="1">
      <alignment horizontal="center" vertical="center"/>
    </xf>
    <xf numFmtId="0" fontId="32" fillId="0" borderId="4" xfId="0" applyFont="1" applyBorder="1" applyAlignment="1" applyProtection="1">
      <alignment horizontal="center" vertical="center"/>
    </xf>
    <xf numFmtId="0" fontId="24" fillId="2" borderId="46" xfId="0" applyFont="1" applyFill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24" fillId="2" borderId="135" xfId="0" applyFont="1" applyFill="1" applyBorder="1" applyAlignment="1" applyProtection="1">
      <alignment horizontal="center" vertical="center"/>
    </xf>
    <xf numFmtId="0" fontId="33" fillId="0" borderId="137" xfId="0" applyFont="1" applyBorder="1" applyAlignment="1" applyProtection="1">
      <alignment horizontal="center" vertical="center"/>
    </xf>
    <xf numFmtId="0" fontId="33" fillId="0" borderId="139" xfId="0" applyFont="1" applyBorder="1" applyAlignment="1" applyProtection="1">
      <alignment horizontal="center" vertical="center"/>
    </xf>
    <xf numFmtId="175" fontId="33" fillId="0" borderId="137" xfId="0" applyNumberFormat="1" applyFont="1" applyBorder="1" applyAlignment="1" applyProtection="1">
      <alignment horizontal="center" vertical="center"/>
    </xf>
    <xf numFmtId="175" fontId="33" fillId="0" borderId="140" xfId="0" applyNumberFormat="1" applyFont="1" applyBorder="1" applyAlignment="1" applyProtection="1">
      <alignment horizontal="center" vertical="center"/>
    </xf>
    <xf numFmtId="175" fontId="33" fillId="0" borderId="139" xfId="0" applyNumberFormat="1" applyFont="1" applyBorder="1" applyAlignment="1" applyProtection="1">
      <alignment horizontal="center" vertical="center"/>
    </xf>
    <xf numFmtId="0" fontId="32" fillId="0" borderId="143" xfId="0" applyFont="1" applyBorder="1" applyAlignment="1" applyProtection="1">
      <alignment horizontal="center" vertical="center"/>
    </xf>
    <xf numFmtId="173" fontId="33" fillId="3" borderId="143" xfId="4" applyNumberFormat="1" applyFont="1" applyFill="1" applyBorder="1" applyAlignment="1" applyProtection="1">
      <alignment horizontal="right" vertical="center"/>
      <protection locked="0"/>
    </xf>
    <xf numFmtId="175" fontId="33" fillId="0" borderId="143" xfId="0" applyNumberFormat="1" applyFont="1" applyBorder="1" applyAlignment="1" applyProtection="1">
      <alignment horizontal="center" vertical="center"/>
    </xf>
    <xf numFmtId="175" fontId="33" fillId="0" borderId="144" xfId="0" applyNumberFormat="1" applyFont="1" applyBorder="1" applyAlignment="1" applyProtection="1">
      <alignment horizontal="center" vertical="center"/>
    </xf>
    <xf numFmtId="0" fontId="24" fillId="2" borderId="151" xfId="0" applyFont="1" applyFill="1" applyBorder="1" applyAlignment="1" applyProtection="1">
      <alignment horizontal="center" vertical="center"/>
    </xf>
    <xf numFmtId="0" fontId="33" fillId="0" borderId="153" xfId="0" applyFont="1" applyBorder="1" applyAlignment="1" applyProtection="1">
      <alignment horizontal="center" vertical="center"/>
    </xf>
    <xf numFmtId="0" fontId="33" fillId="0" borderId="155" xfId="0" applyFont="1" applyBorder="1" applyAlignment="1" applyProtection="1">
      <alignment horizontal="center" vertical="center"/>
    </xf>
    <xf numFmtId="175" fontId="33" fillId="0" borderId="153" xfId="0" applyNumberFormat="1" applyFont="1" applyBorder="1" applyAlignment="1" applyProtection="1">
      <alignment horizontal="center" vertical="center"/>
    </xf>
    <xf numFmtId="175" fontId="33" fillId="0" borderId="156" xfId="0" applyNumberFormat="1" applyFont="1" applyBorder="1" applyAlignment="1" applyProtection="1">
      <alignment horizontal="center" vertical="center"/>
    </xf>
    <xf numFmtId="175" fontId="33" fillId="0" borderId="157" xfId="0" applyNumberFormat="1" applyFont="1" applyBorder="1" applyAlignment="1" applyProtection="1">
      <alignment horizontal="center" vertical="center"/>
    </xf>
    <xf numFmtId="0" fontId="32" fillId="0" borderId="160" xfId="0" applyFont="1" applyBorder="1" applyAlignment="1" applyProtection="1">
      <alignment horizontal="center" vertical="center"/>
    </xf>
    <xf numFmtId="173" fontId="33" fillId="3" borderId="160" xfId="4" applyNumberFormat="1" applyFont="1" applyFill="1" applyBorder="1" applyAlignment="1" applyProtection="1">
      <alignment horizontal="right" vertical="center"/>
      <protection locked="0"/>
    </xf>
    <xf numFmtId="175" fontId="33" fillId="0" borderId="159" xfId="0" applyNumberFormat="1" applyFont="1" applyBorder="1" applyAlignment="1" applyProtection="1">
      <alignment horizontal="center" vertical="center"/>
    </xf>
    <xf numFmtId="175" fontId="33" fillId="0" borderId="161" xfId="0" applyNumberFormat="1" applyFont="1" applyBorder="1" applyAlignment="1" applyProtection="1">
      <alignment horizontal="center" vertical="center"/>
    </xf>
    <xf numFmtId="0" fontId="24" fillId="2" borderId="162" xfId="0" applyFont="1" applyFill="1" applyBorder="1" applyAlignment="1" applyProtection="1">
      <alignment horizontal="center" vertical="center"/>
    </xf>
    <xf numFmtId="0" fontId="24" fillId="2" borderId="163" xfId="0" applyFont="1" applyFill="1" applyBorder="1" applyAlignment="1" applyProtection="1">
      <alignment horizontal="center" vertical="center"/>
    </xf>
    <xf numFmtId="172" fontId="26" fillId="0" borderId="164" xfId="3" applyNumberFormat="1" applyFont="1" applyFill="1" applyBorder="1" applyAlignment="1" applyProtection="1">
      <alignment horizontal="center" vertical="center"/>
    </xf>
    <xf numFmtId="176" fontId="68" fillId="0" borderId="128" xfId="0" applyNumberFormat="1" applyFont="1" applyFill="1" applyBorder="1" applyAlignment="1" applyProtection="1">
      <alignment horizontal="center" vertical="center"/>
    </xf>
    <xf numFmtId="0" fontId="24" fillId="2" borderId="165" xfId="0" applyFont="1" applyFill="1" applyBorder="1" applyAlignment="1" applyProtection="1">
      <alignment horizontal="center" vertical="center"/>
    </xf>
    <xf numFmtId="0" fontId="24" fillId="2" borderId="166" xfId="0" applyFont="1" applyFill="1" applyBorder="1" applyAlignment="1" applyProtection="1">
      <alignment horizontal="center" vertical="center"/>
    </xf>
    <xf numFmtId="172" fontId="26" fillId="0" borderId="167" xfId="3" applyNumberFormat="1" applyFont="1" applyFill="1" applyBorder="1" applyAlignment="1" applyProtection="1">
      <alignment horizontal="right" vertical="center" indent="1"/>
    </xf>
    <xf numFmtId="172" fontId="68" fillId="0" borderId="128" xfId="3" applyNumberFormat="1" applyFont="1" applyFill="1" applyBorder="1" applyAlignment="1" applyProtection="1">
      <alignment horizontal="right" vertical="center" indent="1"/>
    </xf>
    <xf numFmtId="43" fontId="70" fillId="2" borderId="0" xfId="3" applyFont="1" applyFill="1" applyAlignment="1" applyProtection="1">
      <alignment vertical="center"/>
    </xf>
    <xf numFmtId="0" fontId="69" fillId="0" borderId="0" xfId="0" applyFont="1" applyAlignment="1" applyProtection="1">
      <alignment horizontal="center" vertical="center" wrapText="1"/>
    </xf>
    <xf numFmtId="0" fontId="69" fillId="0" borderId="0" xfId="0" applyFont="1" applyBorder="1" applyAlignment="1" applyProtection="1">
      <alignment horizontal="center" vertical="center" wrapText="1"/>
    </xf>
    <xf numFmtId="0" fontId="72" fillId="5" borderId="0" xfId="0" applyFont="1" applyFill="1" applyAlignment="1" applyProtection="1">
      <alignment horizontal="left" vertical="center" indent="1"/>
    </xf>
    <xf numFmtId="173" fontId="68" fillId="0" borderId="0" xfId="0" applyNumberFormat="1" applyFont="1" applyFill="1" applyBorder="1" applyAlignment="1" applyProtection="1">
      <alignment vertical="center"/>
    </xf>
    <xf numFmtId="0" fontId="20" fillId="0" borderId="0" xfId="1" applyFont="1" applyBorder="1" applyAlignment="1" applyProtection="1">
      <alignment vertical="center"/>
    </xf>
    <xf numFmtId="173" fontId="68" fillId="0" borderId="128" xfId="0" applyNumberFormat="1" applyFont="1" applyFill="1" applyBorder="1" applyAlignment="1" applyProtection="1">
      <alignment vertical="center"/>
    </xf>
    <xf numFmtId="176" fontId="68" fillId="0" borderId="0" xfId="0" applyNumberFormat="1" applyFont="1" applyFill="1" applyBorder="1" applyAlignment="1" applyProtection="1">
      <alignment horizontal="center" vertical="center"/>
    </xf>
    <xf numFmtId="0" fontId="20" fillId="2" borderId="52" xfId="1" applyFont="1" applyFill="1" applyBorder="1" applyAlignment="1">
      <alignment horizontal="center" vertical="center"/>
    </xf>
    <xf numFmtId="0" fontId="20" fillId="2" borderId="53" xfId="1" applyFont="1" applyFill="1" applyBorder="1" applyAlignment="1">
      <alignment horizontal="center" vertical="center"/>
    </xf>
    <xf numFmtId="0" fontId="24" fillId="2" borderId="54" xfId="1" applyFont="1" applyFill="1" applyBorder="1" applyAlignment="1">
      <alignment horizontal="center" vertical="center"/>
    </xf>
    <xf numFmtId="0" fontId="24" fillId="2" borderId="20" xfId="1" applyFont="1" applyFill="1" applyBorder="1" applyAlignment="1">
      <alignment horizontal="center" vertical="center"/>
    </xf>
    <xf numFmtId="0" fontId="24" fillId="2" borderId="57" xfId="1" applyFont="1" applyFill="1" applyBorder="1" applyAlignment="1">
      <alignment horizontal="left" vertical="top" wrapText="1"/>
    </xf>
    <xf numFmtId="0" fontId="24" fillId="2" borderId="51" xfId="1" applyFont="1" applyFill="1" applyBorder="1" applyAlignment="1">
      <alignment horizontal="left" vertical="top" wrapText="1"/>
    </xf>
    <xf numFmtId="0" fontId="24" fillId="2" borderId="58" xfId="1" applyFont="1" applyFill="1" applyBorder="1" applyAlignment="1">
      <alignment horizontal="left" vertical="top" wrapText="1"/>
    </xf>
    <xf numFmtId="0" fontId="31" fillId="2" borderId="120" xfId="0" applyFont="1" applyFill="1" applyBorder="1" applyAlignment="1">
      <alignment horizontal="center" vertical="center"/>
    </xf>
    <xf numFmtId="0" fontId="31" fillId="2" borderId="121" xfId="0" applyFont="1" applyFill="1" applyBorder="1" applyAlignment="1">
      <alignment horizontal="center" vertical="center"/>
    </xf>
    <xf numFmtId="0" fontId="31" fillId="2" borderId="122" xfId="0" applyFont="1" applyFill="1" applyBorder="1" applyAlignment="1">
      <alignment horizontal="center" vertical="center"/>
    </xf>
    <xf numFmtId="0" fontId="24" fillId="2" borderId="42" xfId="1" applyFont="1" applyFill="1" applyBorder="1" applyAlignment="1">
      <alignment horizontal="center" vertical="center" wrapText="1"/>
    </xf>
    <xf numFmtId="0" fontId="35" fillId="2" borderId="42" xfId="1" applyFont="1" applyFill="1" applyBorder="1" applyAlignment="1">
      <alignment horizontal="center" vertical="center" wrapText="1"/>
    </xf>
    <xf numFmtId="4" fontId="26" fillId="0" borderId="125" xfId="4" applyNumberFormat="1" applyFont="1" applyFill="1" applyBorder="1" applyAlignment="1">
      <alignment horizontal="right" vertical="center" indent="1"/>
    </xf>
    <xf numFmtId="4" fontId="26" fillId="0" borderId="126" xfId="4" applyNumberFormat="1" applyFont="1" applyFill="1" applyBorder="1" applyAlignment="1">
      <alignment horizontal="right" vertical="center" indent="1"/>
    </xf>
    <xf numFmtId="2" fontId="24" fillId="2" borderId="123" xfId="0" applyNumberFormat="1" applyFont="1" applyFill="1" applyBorder="1" applyAlignment="1">
      <alignment horizontal="center" vertical="center"/>
    </xf>
    <xf numFmtId="2" fontId="24" fillId="2" borderId="33" xfId="0" applyNumberFormat="1" applyFont="1" applyFill="1" applyBorder="1" applyAlignment="1">
      <alignment horizontal="center" vertical="center"/>
    </xf>
    <xf numFmtId="0" fontId="24" fillId="2" borderId="56" xfId="1" applyFont="1" applyFill="1" applyBorder="1" applyAlignment="1">
      <alignment horizontal="center" vertical="center" wrapText="1"/>
    </xf>
    <xf numFmtId="0" fontId="24" fillId="2" borderId="60" xfId="1" applyFont="1" applyFill="1" applyBorder="1" applyAlignment="1">
      <alignment horizontal="center" vertical="center" wrapText="1"/>
    </xf>
    <xf numFmtId="0" fontId="24" fillId="2" borderId="61" xfId="1" applyFont="1" applyFill="1" applyBorder="1" applyAlignment="1">
      <alignment horizontal="center" vertical="center" wrapText="1"/>
    </xf>
    <xf numFmtId="0" fontId="24" fillId="2" borderId="37" xfId="1" applyFont="1" applyFill="1" applyBorder="1" applyAlignment="1">
      <alignment horizontal="center" vertical="center" wrapText="1"/>
    </xf>
    <xf numFmtId="0" fontId="24" fillId="2" borderId="73" xfId="1" applyFont="1" applyFill="1" applyBorder="1" applyAlignment="1">
      <alignment horizontal="center" vertical="center" wrapText="1"/>
    </xf>
    <xf numFmtId="0" fontId="31" fillId="2" borderId="119" xfId="1" applyFont="1" applyFill="1" applyBorder="1" applyAlignment="1">
      <alignment horizontal="center" vertical="center"/>
    </xf>
    <xf numFmtId="0" fontId="24" fillId="2" borderId="38" xfId="1" applyFont="1" applyFill="1" applyBorder="1" applyAlignment="1">
      <alignment horizontal="center" vertical="center" wrapText="1"/>
    </xf>
    <xf numFmtId="0" fontId="24" fillId="2" borderId="74" xfId="1" applyFont="1" applyFill="1" applyBorder="1" applyAlignment="1">
      <alignment horizontal="center" vertical="center"/>
    </xf>
    <xf numFmtId="0" fontId="24" fillId="2" borderId="75" xfId="1" applyFont="1" applyFill="1" applyBorder="1" applyAlignment="1">
      <alignment horizontal="center" vertical="center"/>
    </xf>
    <xf numFmtId="0" fontId="24" fillId="2" borderId="1" xfId="1" applyFont="1" applyFill="1" applyBorder="1" applyAlignment="1">
      <alignment horizontal="left" vertical="center"/>
    </xf>
    <xf numFmtId="0" fontId="24" fillId="2" borderId="0" xfId="1" applyFont="1" applyFill="1" applyBorder="1" applyAlignment="1">
      <alignment horizontal="left" vertical="center"/>
    </xf>
    <xf numFmtId="0" fontId="24" fillId="2" borderId="2" xfId="1" applyFont="1" applyFill="1" applyBorder="1" applyAlignment="1">
      <alignment horizontal="left" vertical="center"/>
    </xf>
    <xf numFmtId="0" fontId="36" fillId="2" borderId="42" xfId="0" applyFont="1" applyFill="1" applyBorder="1" applyAlignment="1">
      <alignment horizontal="left" vertical="top" wrapText="1"/>
    </xf>
    <xf numFmtId="0" fontId="37" fillId="2" borderId="61" xfId="0" applyFont="1" applyFill="1" applyBorder="1" applyAlignment="1">
      <alignment horizontal="left" vertical="top" wrapText="1"/>
    </xf>
    <xf numFmtId="0" fontId="36" fillId="2" borderId="68" xfId="0" applyFont="1" applyFill="1" applyBorder="1" applyAlignment="1">
      <alignment horizontal="left" vertical="top" wrapText="1"/>
    </xf>
    <xf numFmtId="0" fontId="37" fillId="2" borderId="69" xfId="0" applyFont="1" applyFill="1" applyBorder="1" applyAlignment="1">
      <alignment horizontal="left" vertical="top" wrapText="1"/>
    </xf>
    <xf numFmtId="0" fontId="24" fillId="2" borderId="70" xfId="1" applyFont="1" applyFill="1" applyBorder="1" applyAlignment="1">
      <alignment horizontal="center" vertical="center" wrapText="1"/>
    </xf>
    <xf numFmtId="0" fontId="24" fillId="2" borderId="54" xfId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31" fillId="2" borderId="71" xfId="0" applyFont="1" applyFill="1" applyBorder="1" applyAlignment="1">
      <alignment horizontal="center" vertical="center"/>
    </xf>
    <xf numFmtId="0" fontId="31" fillId="2" borderId="54" xfId="0" applyFont="1" applyFill="1" applyBorder="1" applyAlignment="1">
      <alignment horizontal="center" vertical="center"/>
    </xf>
    <xf numFmtId="0" fontId="36" fillId="2" borderId="72" xfId="0" applyFont="1" applyFill="1" applyBorder="1" applyAlignment="1">
      <alignment horizontal="left" vertical="top" wrapText="1"/>
    </xf>
    <xf numFmtId="0" fontId="37" fillId="2" borderId="73" xfId="0" applyFont="1" applyFill="1" applyBorder="1" applyAlignment="1">
      <alignment horizontal="left" vertical="top" wrapText="1"/>
    </xf>
    <xf numFmtId="173" fontId="23" fillId="0" borderId="63" xfId="4" applyNumberFormat="1" applyFont="1" applyFill="1" applyBorder="1" applyAlignment="1" applyProtection="1">
      <alignment horizontal="left" vertical="center" indent="1"/>
    </xf>
    <xf numFmtId="173" fontId="23" fillId="0" borderId="9" xfId="4" applyNumberFormat="1" applyFont="1" applyFill="1" applyBorder="1" applyAlignment="1" applyProtection="1">
      <alignment horizontal="left" vertical="center" indent="1"/>
    </xf>
    <xf numFmtId="0" fontId="38" fillId="2" borderId="38" xfId="0" applyFont="1" applyFill="1" applyBorder="1" applyAlignment="1" applyProtection="1">
      <alignment horizontal="left" vertical="center" wrapText="1" indent="1"/>
    </xf>
    <xf numFmtId="0" fontId="38" fillId="2" borderId="61" xfId="0" applyFont="1" applyFill="1" applyBorder="1" applyAlignment="1" applyProtection="1">
      <alignment horizontal="left" vertical="center" wrapText="1" indent="1"/>
    </xf>
    <xf numFmtId="0" fontId="38" fillId="2" borderId="65" xfId="0" applyFont="1" applyFill="1" applyBorder="1" applyAlignment="1" applyProtection="1">
      <alignment horizontal="left" vertical="center" wrapText="1" indent="1"/>
    </xf>
    <xf numFmtId="0" fontId="38" fillId="2" borderId="43" xfId="0" applyFont="1" applyFill="1" applyBorder="1" applyAlignment="1" applyProtection="1">
      <alignment horizontal="left" vertical="center" wrapText="1" indent="1"/>
    </xf>
    <xf numFmtId="0" fontId="30" fillId="2" borderId="65" xfId="0" applyFont="1" applyFill="1" applyBorder="1" applyAlignment="1" applyProtection="1">
      <alignment horizontal="center" vertical="center" wrapText="1"/>
    </xf>
    <xf numFmtId="0" fontId="30" fillId="2" borderId="43" xfId="0" applyFont="1" applyFill="1" applyBorder="1" applyAlignment="1" applyProtection="1">
      <alignment horizontal="center" vertical="center" wrapText="1"/>
    </xf>
    <xf numFmtId="0" fontId="24" fillId="2" borderId="74" xfId="1" applyFont="1" applyFill="1" applyBorder="1" applyAlignment="1" applyProtection="1">
      <alignment horizontal="center" vertical="center"/>
    </xf>
    <xf numFmtId="0" fontId="24" fillId="2" borderId="75" xfId="1" applyFont="1" applyFill="1" applyBorder="1" applyAlignment="1" applyProtection="1">
      <alignment horizontal="center" vertical="center"/>
    </xf>
    <xf numFmtId="0" fontId="38" fillId="2" borderId="76" xfId="0" applyFont="1" applyFill="1" applyBorder="1" applyAlignment="1" applyProtection="1">
      <alignment horizontal="left" vertical="center" wrapText="1" indent="1"/>
    </xf>
    <xf numFmtId="0" fontId="38" fillId="2" borderId="77" xfId="0" applyFont="1" applyFill="1" applyBorder="1" applyAlignment="1" applyProtection="1">
      <alignment horizontal="left" vertical="center" wrapText="1" indent="1"/>
    </xf>
    <xf numFmtId="0" fontId="38" fillId="2" borderId="62" xfId="0" applyFont="1" applyFill="1" applyBorder="1" applyAlignment="1" applyProtection="1">
      <alignment horizontal="left" vertical="center" wrapText="1" indent="1"/>
    </xf>
    <xf numFmtId="0" fontId="38" fillId="2" borderId="60" xfId="0" applyFont="1" applyFill="1" applyBorder="1" applyAlignment="1" applyProtection="1">
      <alignment horizontal="left" vertical="center" wrapText="1" indent="1"/>
    </xf>
    <xf numFmtId="0" fontId="0" fillId="0" borderId="0" xfId="0" applyFill="1" applyBorder="1" applyAlignment="1" applyProtection="1">
      <alignment horizontal="left" vertical="center"/>
    </xf>
    <xf numFmtId="0" fontId="31" fillId="2" borderId="71" xfId="0" applyFont="1" applyFill="1" applyBorder="1" applyAlignment="1" applyProtection="1">
      <alignment horizontal="center" vertical="center"/>
    </xf>
    <xf numFmtId="0" fontId="31" fillId="2" borderId="78" xfId="0" applyFont="1" applyFill="1" applyBorder="1" applyAlignment="1" applyProtection="1">
      <alignment horizontal="center" vertical="center"/>
    </xf>
    <xf numFmtId="173" fontId="23" fillId="0" borderId="80" xfId="4" applyNumberFormat="1" applyFont="1" applyFill="1" applyBorder="1" applyAlignment="1" applyProtection="1">
      <alignment horizontal="left" vertical="center" indent="1"/>
    </xf>
    <xf numFmtId="173" fontId="23" fillId="0" borderId="81" xfId="4" applyNumberFormat="1" applyFont="1" applyFill="1" applyBorder="1" applyAlignment="1" applyProtection="1">
      <alignment horizontal="left" vertical="center" indent="1"/>
    </xf>
    <xf numFmtId="173" fontId="23" fillId="0" borderId="45" xfId="4" applyNumberFormat="1" applyFont="1" applyFill="1" applyBorder="1" applyAlignment="1" applyProtection="1">
      <alignment horizontal="left" vertical="center" indent="1"/>
    </xf>
    <xf numFmtId="173" fontId="23" fillId="0" borderId="82" xfId="4" applyNumberFormat="1" applyFont="1" applyFill="1" applyBorder="1" applyAlignment="1" applyProtection="1">
      <alignment horizontal="left" vertical="center" indent="1"/>
    </xf>
    <xf numFmtId="173" fontId="23" fillId="0" borderId="83" xfId="4" applyNumberFormat="1" applyFont="1" applyFill="1" applyBorder="1" applyAlignment="1" applyProtection="1">
      <alignment horizontal="left" vertical="center" indent="1"/>
    </xf>
    <xf numFmtId="173" fontId="23" fillId="0" borderId="59" xfId="4" applyNumberFormat="1" applyFont="1" applyFill="1" applyBorder="1" applyAlignment="1" applyProtection="1">
      <alignment horizontal="left" vertical="center" indent="1"/>
    </xf>
    <xf numFmtId="173" fontId="23" fillId="0" borderId="84" xfId="4" applyNumberFormat="1" applyFont="1" applyFill="1" applyBorder="1" applyAlignment="1" applyProtection="1">
      <alignment horizontal="left" vertical="center" indent="1"/>
    </xf>
    <xf numFmtId="173" fontId="23" fillId="0" borderId="85" xfId="4" applyNumberFormat="1" applyFont="1" applyFill="1" applyBorder="1" applyAlignment="1" applyProtection="1">
      <alignment horizontal="left" vertical="center" indent="1"/>
    </xf>
    <xf numFmtId="173" fontId="23" fillId="0" borderId="86" xfId="4" applyNumberFormat="1" applyFont="1" applyFill="1" applyBorder="1" applyAlignment="1" applyProtection="1">
      <alignment horizontal="left" vertical="center" indent="1"/>
    </xf>
    <xf numFmtId="0" fontId="38" fillId="2" borderId="46" xfId="0" applyFont="1" applyFill="1" applyBorder="1" applyAlignment="1" applyProtection="1">
      <alignment horizontal="left" vertical="center" wrapText="1" indent="1"/>
    </xf>
    <xf numFmtId="0" fontId="38" fillId="2" borderId="66" xfId="0" applyFont="1" applyFill="1" applyBorder="1" applyAlignment="1" applyProtection="1">
      <alignment horizontal="left" vertical="center" wrapText="1" indent="1"/>
    </xf>
    <xf numFmtId="0" fontId="38" fillId="2" borderId="79" xfId="0" applyFont="1" applyFill="1" applyBorder="1" applyAlignment="1" applyProtection="1">
      <alignment horizontal="left" vertical="center" wrapText="1" indent="1"/>
    </xf>
    <xf numFmtId="0" fontId="30" fillId="2" borderId="46" xfId="0" applyFont="1" applyFill="1" applyBorder="1" applyAlignment="1" applyProtection="1">
      <alignment horizontal="center" vertical="center" wrapText="1"/>
    </xf>
    <xf numFmtId="0" fontId="24" fillId="2" borderId="74" xfId="1" applyFont="1" applyFill="1" applyBorder="1" applyAlignment="1" applyProtection="1">
      <alignment horizontal="center" vertical="center" wrapText="1"/>
    </xf>
    <xf numFmtId="0" fontId="24" fillId="2" borderId="75" xfId="1" applyFont="1" applyFill="1" applyBorder="1" applyAlignment="1" applyProtection="1">
      <alignment horizontal="center" vertical="center" wrapText="1"/>
    </xf>
    <xf numFmtId="0" fontId="31" fillId="2" borderId="66" xfId="0" applyFont="1" applyFill="1" applyBorder="1" applyAlignment="1" applyProtection="1">
      <alignment horizontal="center" vertical="center"/>
    </xf>
    <xf numFmtId="0" fontId="31" fillId="2" borderId="65" xfId="0" applyFont="1" applyFill="1" applyBorder="1" applyAlignment="1" applyProtection="1">
      <alignment horizontal="center" vertical="center"/>
    </xf>
    <xf numFmtId="0" fontId="31" fillId="2" borderId="67" xfId="0" applyFont="1" applyFill="1" applyBorder="1" applyAlignment="1" applyProtection="1">
      <alignment horizontal="center" vertical="center"/>
    </xf>
    <xf numFmtId="172" fontId="26" fillId="0" borderId="4" xfId="3" applyNumberFormat="1" applyFont="1" applyFill="1" applyBorder="1" applyAlignment="1" applyProtection="1">
      <alignment horizontal="right" vertical="center" indent="1"/>
    </xf>
    <xf numFmtId="0" fontId="24" fillId="2" borderId="41" xfId="0" applyFont="1" applyFill="1" applyBorder="1" applyAlignment="1" applyProtection="1">
      <alignment horizontal="center" vertical="center"/>
    </xf>
    <xf numFmtId="0" fontId="24" fillId="2" borderId="43" xfId="0" applyFont="1" applyFill="1" applyBorder="1" applyAlignment="1" applyProtection="1">
      <alignment horizontal="center" vertical="center"/>
    </xf>
    <xf numFmtId="172" fontId="68" fillId="0" borderId="4" xfId="3" applyNumberFormat="1" applyFont="1" applyFill="1" applyBorder="1" applyAlignment="1" applyProtection="1">
      <alignment horizontal="center" vertical="center"/>
    </xf>
    <xf numFmtId="0" fontId="24" fillId="2" borderId="24" xfId="0" applyFont="1" applyFill="1" applyBorder="1" applyAlignment="1" applyProtection="1">
      <alignment horizontal="center" vertical="center"/>
    </xf>
    <xf numFmtId="0" fontId="30" fillId="2" borderId="38" xfId="0" applyFont="1" applyFill="1" applyBorder="1" applyAlignment="1" applyProtection="1">
      <alignment horizontal="center" vertical="center" wrapText="1"/>
    </xf>
    <xf numFmtId="0" fontId="30" fillId="2" borderId="42" xfId="0" applyFont="1" applyFill="1" applyBorder="1" applyAlignment="1" applyProtection="1">
      <alignment horizontal="center" vertical="center" wrapText="1"/>
    </xf>
    <xf numFmtId="173" fontId="23" fillId="0" borderId="44" xfId="4" applyNumberFormat="1" applyFont="1" applyFill="1" applyBorder="1" applyAlignment="1" applyProtection="1">
      <alignment horizontal="left" vertical="center" indent="1"/>
    </xf>
    <xf numFmtId="173" fontId="23" fillId="0" borderId="4" xfId="4" applyNumberFormat="1" applyFont="1" applyFill="1" applyBorder="1" applyAlignment="1" applyProtection="1">
      <alignment horizontal="left" vertical="center" indent="1"/>
    </xf>
    <xf numFmtId="173" fontId="23" fillId="0" borderId="7" xfId="4" applyNumberFormat="1" applyFont="1" applyFill="1" applyBorder="1" applyAlignment="1" applyProtection="1">
      <alignment horizontal="left" vertical="center" indent="1"/>
    </xf>
    <xf numFmtId="173" fontId="23" fillId="0" borderId="3" xfId="4" applyNumberFormat="1" applyFont="1" applyFill="1" applyBorder="1" applyAlignment="1" applyProtection="1">
      <alignment horizontal="left" vertical="center" indent="1"/>
    </xf>
    <xf numFmtId="0" fontId="30" fillId="2" borderId="48" xfId="0" applyFont="1" applyFill="1" applyBorder="1" applyAlignment="1" applyProtection="1">
      <alignment horizontal="center" vertical="center" wrapText="1"/>
    </xf>
    <xf numFmtId="0" fontId="38" fillId="2" borderId="37" xfId="0" applyFont="1" applyFill="1" applyBorder="1" applyAlignment="1" applyProtection="1">
      <alignment horizontal="center" vertical="center" wrapText="1"/>
    </xf>
    <xf numFmtId="0" fontId="38" fillId="2" borderId="72" xfId="0" applyFont="1" applyFill="1" applyBorder="1" applyAlignment="1" applyProtection="1">
      <alignment horizontal="center" vertical="center" wrapText="1"/>
    </xf>
    <xf numFmtId="0" fontId="0" fillId="2" borderId="55" xfId="0" applyFill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0" fillId="2" borderId="54" xfId="0" applyFill="1" applyBorder="1" applyAlignment="1" applyProtection="1">
      <alignment horizontal="center" vertical="center"/>
    </xf>
    <xf numFmtId="0" fontId="0" fillId="2" borderId="20" xfId="0" applyFill="1" applyBorder="1" applyAlignment="1" applyProtection="1">
      <alignment horizontal="center" vertical="center"/>
    </xf>
    <xf numFmtId="173" fontId="7" fillId="0" borderId="80" xfId="4" applyNumberFormat="1" applyFont="1" applyFill="1" applyBorder="1" applyAlignment="1" applyProtection="1">
      <alignment horizontal="center" vertical="center"/>
    </xf>
    <xf numFmtId="173" fontId="7" fillId="0" borderId="81" xfId="4" applyNumberFormat="1" applyFont="1" applyFill="1" applyBorder="1" applyAlignment="1" applyProtection="1">
      <alignment horizontal="center" vertical="center"/>
    </xf>
    <xf numFmtId="173" fontId="7" fillId="0" borderId="45" xfId="4" applyNumberFormat="1" applyFont="1" applyFill="1" applyBorder="1" applyAlignment="1" applyProtection="1">
      <alignment horizontal="center" vertical="center"/>
    </xf>
    <xf numFmtId="0" fontId="0" fillId="0" borderId="101" xfId="0" applyBorder="1"/>
    <xf numFmtId="0" fontId="30" fillId="2" borderId="100" xfId="0" applyFont="1" applyFill="1" applyBorder="1" applyAlignment="1" applyProtection="1">
      <alignment horizontal="center" vertical="center" wrapText="1"/>
    </xf>
    <xf numFmtId="173" fontId="23" fillId="0" borderId="80" xfId="4" applyNumberFormat="1" applyFont="1" applyFill="1" applyBorder="1" applyAlignment="1" applyProtection="1">
      <alignment horizontal="center" vertical="center"/>
    </xf>
    <xf numFmtId="173" fontId="23" fillId="0" borderId="81" xfId="4" applyNumberFormat="1" applyFont="1" applyFill="1" applyBorder="1" applyAlignment="1" applyProtection="1">
      <alignment horizontal="center" vertical="center"/>
    </xf>
    <xf numFmtId="173" fontId="23" fillId="0" borderId="45" xfId="4" applyNumberFormat="1" applyFont="1" applyFill="1" applyBorder="1" applyAlignment="1" applyProtection="1">
      <alignment horizontal="center" vertical="center"/>
    </xf>
    <xf numFmtId="173" fontId="21" fillId="0" borderId="80" xfId="4" applyNumberFormat="1" applyFont="1" applyFill="1" applyBorder="1" applyAlignment="1" applyProtection="1">
      <alignment horizontal="center" vertical="center"/>
    </xf>
    <xf numFmtId="173" fontId="21" fillId="0" borderId="81" xfId="4" applyNumberFormat="1" applyFont="1" applyFill="1" applyBorder="1" applyAlignment="1" applyProtection="1">
      <alignment horizontal="center" vertical="center"/>
    </xf>
    <xf numFmtId="173" fontId="21" fillId="0" borderId="45" xfId="4" applyNumberFormat="1" applyFont="1" applyFill="1" applyBorder="1" applyAlignment="1" applyProtection="1">
      <alignment horizontal="center" vertical="center"/>
    </xf>
    <xf numFmtId="0" fontId="38" fillId="2" borderId="107" xfId="0" applyFont="1" applyFill="1" applyBorder="1" applyAlignment="1" applyProtection="1">
      <alignment horizontal="center" vertical="center" wrapText="1"/>
    </xf>
    <xf numFmtId="0" fontId="38" fillId="2" borderId="110" xfId="0" applyFont="1" applyFill="1" applyBorder="1" applyAlignment="1" applyProtection="1">
      <alignment horizontal="center" vertical="center" wrapText="1"/>
    </xf>
    <xf numFmtId="0" fontId="38" fillId="2" borderId="108" xfId="0" applyFont="1" applyFill="1" applyBorder="1" applyAlignment="1" applyProtection="1">
      <alignment horizontal="center" vertical="center" wrapText="1"/>
    </xf>
    <xf numFmtId="0" fontId="38" fillId="2" borderId="111" xfId="0" applyFont="1" applyFill="1" applyBorder="1" applyAlignment="1" applyProtection="1">
      <alignment horizontal="center" vertical="center" wrapText="1"/>
    </xf>
    <xf numFmtId="0" fontId="30" fillId="2" borderId="109" xfId="0" applyFont="1" applyFill="1" applyBorder="1" applyAlignment="1" applyProtection="1">
      <alignment horizontal="center" vertical="center" wrapText="1"/>
    </xf>
    <xf numFmtId="0" fontId="30" fillId="2" borderId="112" xfId="0" applyFont="1" applyFill="1" applyBorder="1" applyAlignment="1" applyProtection="1">
      <alignment horizontal="center" vertical="center" wrapText="1"/>
    </xf>
    <xf numFmtId="0" fontId="24" fillId="2" borderId="114" xfId="1" applyFont="1" applyFill="1" applyBorder="1" applyAlignment="1" applyProtection="1">
      <alignment horizontal="center" vertical="center"/>
    </xf>
    <xf numFmtId="0" fontId="24" fillId="2" borderId="103" xfId="1" applyFont="1" applyFill="1" applyBorder="1" applyAlignment="1" applyProtection="1">
      <alignment horizontal="center" vertical="center"/>
    </xf>
    <xf numFmtId="0" fontId="24" fillId="2" borderId="100" xfId="1" applyFont="1" applyFill="1" applyBorder="1" applyAlignment="1" applyProtection="1">
      <alignment horizontal="center" vertical="center" wrapText="1"/>
    </xf>
    <xf numFmtId="0" fontId="32" fillId="0" borderId="80" xfId="0" applyFont="1" applyBorder="1" applyAlignment="1" applyProtection="1">
      <alignment horizontal="center" vertical="center"/>
    </xf>
    <xf numFmtId="0" fontId="32" fillId="0" borderId="81" xfId="0" applyFont="1" applyBorder="1" applyAlignment="1" applyProtection="1">
      <alignment horizontal="center" vertical="center"/>
    </xf>
    <xf numFmtId="0" fontId="32" fillId="0" borderId="45" xfId="0" applyFont="1" applyBorder="1" applyAlignment="1" applyProtection="1">
      <alignment horizontal="center" vertical="center"/>
    </xf>
    <xf numFmtId="0" fontId="31" fillId="2" borderId="102" xfId="0" applyFont="1" applyFill="1" applyBorder="1" applyAlignment="1" applyProtection="1">
      <alignment horizontal="center" vertical="center"/>
    </xf>
    <xf numFmtId="0" fontId="31" fillId="2" borderId="114" xfId="0" applyFont="1" applyFill="1" applyBorder="1" applyAlignment="1" applyProtection="1">
      <alignment horizontal="center" vertical="center"/>
    </xf>
    <xf numFmtId="0" fontId="24" fillId="2" borderId="89" xfId="0" applyFont="1" applyFill="1" applyBorder="1" applyAlignment="1" applyProtection="1">
      <alignment horizontal="center" vertical="center" wrapText="1"/>
    </xf>
    <xf numFmtId="0" fontId="24" fillId="2" borderId="113" xfId="0" applyFont="1" applyFill="1" applyBorder="1" applyAlignment="1" applyProtection="1">
      <alignment horizontal="center" vertical="center" wrapText="1"/>
    </xf>
    <xf numFmtId="0" fontId="24" fillId="2" borderId="104" xfId="0" applyFont="1" applyFill="1" applyBorder="1" applyAlignment="1" applyProtection="1">
      <alignment horizontal="center" vertical="center" wrapText="1"/>
    </xf>
    <xf numFmtId="0" fontId="32" fillId="0" borderId="44" xfId="0" applyFont="1" applyBorder="1" applyAlignment="1" applyProtection="1">
      <alignment horizontal="left" vertical="center" indent="1"/>
    </xf>
    <xf numFmtId="0" fontId="32" fillId="0" borderId="7" xfId="0" applyFont="1" applyBorder="1" applyAlignment="1" applyProtection="1">
      <alignment horizontal="left" vertical="center" indent="1"/>
    </xf>
    <xf numFmtId="0" fontId="32" fillId="0" borderId="4" xfId="0" applyFont="1" applyBorder="1" applyAlignment="1" applyProtection="1">
      <alignment horizontal="left" vertical="center" indent="1"/>
    </xf>
    <xf numFmtId="0" fontId="24" fillId="2" borderId="88" xfId="0" applyFont="1" applyFill="1" applyBorder="1" applyAlignment="1" applyProtection="1">
      <alignment horizontal="center" vertical="center" wrapText="1"/>
    </xf>
    <xf numFmtId="0" fontId="24" fillId="2" borderId="46" xfId="0" applyFont="1" applyFill="1" applyBorder="1" applyAlignment="1" applyProtection="1">
      <alignment horizontal="center" vertical="center" wrapText="1"/>
    </xf>
    <xf numFmtId="0" fontId="24" fillId="2" borderId="48" xfId="0" applyFont="1" applyFill="1" applyBorder="1" applyAlignment="1" applyProtection="1">
      <alignment horizontal="center" vertical="center" wrapText="1"/>
    </xf>
    <xf numFmtId="0" fontId="24" fillId="2" borderId="42" xfId="0" applyFont="1" applyFill="1" applyBorder="1" applyAlignment="1" applyProtection="1">
      <alignment horizontal="center" vertical="center" wrapText="1"/>
    </xf>
    <xf numFmtId="0" fontId="24" fillId="2" borderId="101" xfId="0" applyFont="1" applyFill="1" applyBorder="1" applyAlignment="1" applyProtection="1">
      <alignment horizontal="center" vertical="center" wrapText="1"/>
    </xf>
    <xf numFmtId="0" fontId="24" fillId="2" borderId="43" xfId="0" applyFont="1" applyFill="1" applyBorder="1" applyAlignment="1" applyProtection="1">
      <alignment horizontal="center" vertical="center" wrapText="1"/>
    </xf>
    <xf numFmtId="0" fontId="32" fillId="0" borderId="3" xfId="0" applyFont="1" applyBorder="1" applyAlignment="1" applyProtection="1">
      <alignment horizontal="center" vertical="center"/>
    </xf>
    <xf numFmtId="0" fontId="32" fillId="0" borderId="4" xfId="0" applyFont="1" applyBorder="1" applyAlignment="1" applyProtection="1">
      <alignment horizontal="center" vertical="center"/>
    </xf>
    <xf numFmtId="0" fontId="32" fillId="0" borderId="7" xfId="0" applyFont="1" applyBorder="1" applyAlignment="1" applyProtection="1">
      <alignment horizontal="center" vertical="center"/>
    </xf>
    <xf numFmtId="0" fontId="32" fillId="0" borderId="3" xfId="0" applyFont="1" applyBorder="1" applyAlignment="1" applyProtection="1">
      <alignment horizontal="left" vertical="center" indent="1"/>
    </xf>
    <xf numFmtId="0" fontId="31" fillId="2" borderId="75" xfId="0" applyFont="1" applyFill="1" applyBorder="1" applyAlignment="1" applyProtection="1">
      <alignment horizontal="center" vertical="center"/>
    </xf>
    <xf numFmtId="176" fontId="68" fillId="0" borderId="63" xfId="0" applyNumberFormat="1" applyFont="1" applyFill="1" applyBorder="1" applyAlignment="1" applyProtection="1">
      <alignment horizontal="right" vertical="center" indent="1"/>
    </xf>
    <xf numFmtId="176" fontId="68" fillId="0" borderId="9" xfId="0" applyNumberFormat="1" applyFont="1" applyFill="1" applyBorder="1" applyAlignment="1" applyProtection="1">
      <alignment horizontal="right" vertical="center" indent="1"/>
    </xf>
    <xf numFmtId="0" fontId="24" fillId="2" borderId="55" xfId="0" applyFont="1" applyFill="1" applyBorder="1" applyAlignment="1" applyProtection="1">
      <alignment horizontal="center" vertical="center"/>
    </xf>
    <xf numFmtId="0" fontId="24" fillId="2" borderId="0" xfId="0" applyFont="1" applyFill="1" applyBorder="1" applyAlignment="1" applyProtection="1">
      <alignment horizontal="center" vertical="center"/>
    </xf>
    <xf numFmtId="0" fontId="31" fillId="2" borderId="64" xfId="0" applyFont="1" applyFill="1" applyBorder="1" applyAlignment="1" applyProtection="1">
      <alignment horizontal="center" vertical="center"/>
    </xf>
    <xf numFmtId="0" fontId="31" fillId="2" borderId="20" xfId="0" applyFont="1" applyFill="1" applyBorder="1" applyAlignment="1" applyProtection="1">
      <alignment horizontal="center" vertical="center"/>
    </xf>
    <xf numFmtId="0" fontId="24" fillId="2" borderId="117" xfId="0" applyFont="1" applyFill="1" applyBorder="1" applyAlignment="1" applyProtection="1">
      <alignment horizontal="center" vertical="center" wrapText="1"/>
    </xf>
    <xf numFmtId="0" fontId="33" fillId="0" borderId="7" xfId="0" applyFont="1" applyBorder="1" applyAlignment="1" applyProtection="1">
      <alignment horizontal="center" vertical="center"/>
    </xf>
    <xf numFmtId="0" fontId="33" fillId="0" borderId="44" xfId="0" applyFont="1" applyBorder="1" applyAlignment="1" applyProtection="1">
      <alignment horizontal="center" vertical="center"/>
    </xf>
    <xf numFmtId="175" fontId="33" fillId="0" borderId="91" xfId="0" applyNumberFormat="1" applyFont="1" applyBorder="1" applyAlignment="1" applyProtection="1">
      <alignment horizontal="center" vertical="center"/>
    </xf>
    <xf numFmtId="175" fontId="33" fillId="0" borderId="10" xfId="0" applyNumberFormat="1" applyFont="1" applyBorder="1" applyAlignment="1" applyProtection="1">
      <alignment horizontal="center" vertical="center"/>
    </xf>
    <xf numFmtId="0" fontId="32" fillId="0" borderId="44" xfId="0" applyFont="1" applyBorder="1" applyAlignment="1" applyProtection="1">
      <alignment horizontal="center" vertical="center"/>
    </xf>
    <xf numFmtId="175" fontId="33" fillId="0" borderId="63" xfId="0" applyNumberFormat="1" applyFont="1" applyBorder="1" applyAlignment="1" applyProtection="1">
      <alignment horizontal="center" vertical="center"/>
    </xf>
    <xf numFmtId="175" fontId="33" fillId="0" borderId="9" xfId="0" applyNumberFormat="1" applyFont="1" applyBorder="1" applyAlignment="1" applyProtection="1">
      <alignment horizontal="center" vertical="center"/>
    </xf>
    <xf numFmtId="175" fontId="33" fillId="0" borderId="92" xfId="0" applyNumberFormat="1" applyFont="1" applyBorder="1" applyAlignment="1" applyProtection="1">
      <alignment horizontal="center" vertical="center"/>
    </xf>
    <xf numFmtId="175" fontId="33" fillId="0" borderId="93" xfId="0" applyNumberFormat="1" applyFont="1" applyBorder="1" applyAlignment="1" applyProtection="1">
      <alignment horizontal="center" vertical="center"/>
    </xf>
    <xf numFmtId="0" fontId="24" fillId="2" borderId="94" xfId="0" applyFont="1" applyFill="1" applyBorder="1" applyAlignment="1" applyProtection="1">
      <alignment horizontal="center" vertical="center"/>
    </xf>
    <xf numFmtId="0" fontId="24" fillId="2" borderId="95" xfId="0" applyFont="1" applyFill="1" applyBorder="1" applyAlignment="1" applyProtection="1">
      <alignment horizontal="center" vertical="center"/>
    </xf>
    <xf numFmtId="0" fontId="24" fillId="2" borderId="96" xfId="0" applyFont="1" applyFill="1" applyBorder="1" applyAlignment="1" applyProtection="1">
      <alignment horizontal="center" vertical="center" wrapText="1"/>
    </xf>
    <xf numFmtId="0" fontId="24" fillId="2" borderId="55" xfId="0" applyFont="1" applyFill="1" applyBorder="1" applyAlignment="1" applyProtection="1">
      <alignment horizontal="center" vertical="center" wrapText="1"/>
    </xf>
    <xf numFmtId="0" fontId="24" fillId="2" borderId="97" xfId="0" applyFont="1" applyFill="1" applyBorder="1" applyAlignment="1" applyProtection="1">
      <alignment horizontal="center" vertical="center" wrapText="1"/>
    </xf>
    <xf numFmtId="0" fontId="24" fillId="2" borderId="98" xfId="0" applyFont="1" applyFill="1" applyBorder="1" applyAlignment="1" applyProtection="1">
      <alignment horizontal="center" vertical="center" wrapText="1"/>
    </xf>
    <xf numFmtId="0" fontId="21" fillId="0" borderId="44" xfId="0" applyFont="1" applyBorder="1" applyAlignment="1" applyProtection="1">
      <alignment horizontal="left" vertical="center" indent="1"/>
    </xf>
    <xf numFmtId="0" fontId="21" fillId="0" borderId="4" xfId="0" applyFont="1" applyBorder="1" applyAlignment="1" applyProtection="1">
      <alignment horizontal="left" vertical="center" indent="1"/>
    </xf>
    <xf numFmtId="0" fontId="21" fillId="0" borderId="7" xfId="0" applyFont="1" applyBorder="1" applyAlignment="1" applyProtection="1">
      <alignment horizontal="left" vertical="center" indent="1"/>
    </xf>
    <xf numFmtId="0" fontId="24" fillId="2" borderId="118" xfId="0" applyFont="1" applyFill="1" applyBorder="1" applyAlignment="1" applyProtection="1">
      <alignment horizontal="center" vertical="center" wrapText="1"/>
    </xf>
    <xf numFmtId="0" fontId="24" fillId="2" borderId="56" xfId="0" applyFont="1" applyFill="1" applyBorder="1" applyAlignment="1" applyProtection="1">
      <alignment horizontal="center" vertical="center" wrapText="1"/>
    </xf>
    <xf numFmtId="0" fontId="24" fillId="2" borderId="99" xfId="0" applyFont="1" applyFill="1" applyBorder="1" applyAlignment="1" applyProtection="1">
      <alignment horizontal="center" vertical="center" wrapText="1"/>
    </xf>
    <xf numFmtId="0" fontId="21" fillId="0" borderId="44" xfId="0" applyFont="1" applyBorder="1" applyAlignment="1" applyProtection="1">
      <alignment horizontal="center" vertical="center"/>
    </xf>
    <xf numFmtId="0" fontId="21" fillId="0" borderId="4" xfId="0" applyFont="1" applyBorder="1" applyAlignment="1" applyProtection="1">
      <alignment horizontal="center" vertical="center"/>
    </xf>
    <xf numFmtId="0" fontId="21" fillId="0" borderId="7" xfId="0" applyFont="1" applyBorder="1" applyAlignment="1" applyProtection="1">
      <alignment horizontal="center" vertical="center"/>
    </xf>
    <xf numFmtId="0" fontId="21" fillId="0" borderId="44" xfId="0" applyFont="1" applyBorder="1" applyAlignment="1" applyProtection="1">
      <alignment horizontal="center" vertical="center" wrapText="1"/>
    </xf>
    <xf numFmtId="0" fontId="21" fillId="0" borderId="80" xfId="0" applyFont="1" applyBorder="1" applyAlignment="1" applyProtection="1">
      <alignment horizontal="center" vertical="center" wrapText="1"/>
    </xf>
    <xf numFmtId="0" fontId="21" fillId="0" borderId="81" xfId="0" applyFont="1" applyBorder="1" applyAlignment="1" applyProtection="1">
      <alignment horizontal="center" vertical="center" wrapText="1"/>
    </xf>
    <xf numFmtId="0" fontId="21" fillId="0" borderId="45" xfId="0" applyFont="1" applyBorder="1" applyAlignment="1" applyProtection="1">
      <alignment horizontal="center" vertical="center" wrapText="1"/>
    </xf>
    <xf numFmtId="175" fontId="21" fillId="0" borderId="80" xfId="0" applyNumberFormat="1" applyFont="1" applyBorder="1" applyAlignment="1" applyProtection="1">
      <alignment horizontal="left" vertical="center" indent="1"/>
    </xf>
    <xf numFmtId="175" fontId="21" fillId="0" borderId="81" xfId="0" applyNumberFormat="1" applyFont="1" applyBorder="1" applyAlignment="1" applyProtection="1">
      <alignment horizontal="left" vertical="center" indent="1"/>
    </xf>
    <xf numFmtId="175" fontId="21" fillId="0" borderId="45" xfId="0" applyNumberFormat="1" applyFont="1" applyBorder="1" applyAlignment="1" applyProtection="1">
      <alignment horizontal="left" vertical="center" indent="1"/>
    </xf>
    <xf numFmtId="175" fontId="21" fillId="0" borderId="80" xfId="0" applyNumberFormat="1" applyFont="1" applyBorder="1" applyAlignment="1" applyProtection="1">
      <alignment horizontal="left" vertical="center" wrapText="1" indent="1"/>
    </xf>
    <xf numFmtId="175" fontId="21" fillId="0" borderId="81" xfId="0" applyNumberFormat="1" applyFont="1" applyBorder="1" applyAlignment="1" applyProtection="1">
      <alignment horizontal="left" vertical="center" wrapText="1" indent="1"/>
    </xf>
    <xf numFmtId="175" fontId="21" fillId="0" borderId="159" xfId="0" applyNumberFormat="1" applyFont="1" applyBorder="1" applyAlignment="1" applyProtection="1">
      <alignment horizontal="left" vertical="center" wrapText="1" indent="1"/>
    </xf>
    <xf numFmtId="0" fontId="21" fillId="0" borderId="80" xfId="0" applyFont="1" applyBorder="1" applyAlignment="1" applyProtection="1">
      <alignment horizontal="left" vertical="center" wrapText="1" indent="1"/>
    </xf>
    <xf numFmtId="0" fontId="21" fillId="0" borderId="81" xfId="0" applyFont="1" applyBorder="1" applyAlignment="1" applyProtection="1">
      <alignment horizontal="left" vertical="center" wrapText="1" indent="1"/>
    </xf>
    <xf numFmtId="0" fontId="21" fillId="0" borderId="45" xfId="0" applyFont="1" applyBorder="1" applyAlignment="1" applyProtection="1">
      <alignment horizontal="left" vertical="center" wrapText="1" indent="1"/>
    </xf>
    <xf numFmtId="0" fontId="21" fillId="0" borderId="159" xfId="0" applyFont="1" applyBorder="1" applyAlignment="1" applyProtection="1">
      <alignment horizontal="left" vertical="center" wrapText="1" indent="1"/>
    </xf>
    <xf numFmtId="0" fontId="21" fillId="0" borderId="80" xfId="0" applyFont="1" applyBorder="1" applyAlignment="1" applyProtection="1">
      <alignment horizontal="left" vertical="center" indent="1"/>
    </xf>
    <xf numFmtId="0" fontId="21" fillId="0" borderId="45" xfId="0" applyFont="1" applyBorder="1" applyAlignment="1" applyProtection="1">
      <alignment horizontal="left" vertical="center" indent="1"/>
    </xf>
    <xf numFmtId="0" fontId="21" fillId="0" borderId="81" xfId="0" applyFont="1" applyBorder="1" applyAlignment="1" applyProtection="1">
      <alignment horizontal="left" vertical="center" indent="1"/>
    </xf>
    <xf numFmtId="0" fontId="72" fillId="2" borderId="130" xfId="0" applyFont="1" applyFill="1" applyBorder="1" applyAlignment="1" applyProtection="1">
      <alignment horizontal="center" vertical="center" wrapText="1"/>
    </xf>
    <xf numFmtId="0" fontId="72" fillId="2" borderId="101" xfId="0" applyFont="1" applyFill="1" applyBorder="1" applyAlignment="1" applyProtection="1">
      <alignment horizontal="center" vertical="center" wrapText="1"/>
    </xf>
    <xf numFmtId="0" fontId="32" fillId="0" borderId="80" xfId="0" applyFont="1" applyBorder="1" applyAlignment="1" applyProtection="1">
      <alignment horizontal="left" vertical="center" wrapText="1" indent="1"/>
    </xf>
    <xf numFmtId="0" fontId="32" fillId="0" borderId="81" xfId="0" applyFont="1" applyBorder="1" applyAlignment="1" applyProtection="1">
      <alignment horizontal="left" vertical="center" wrapText="1" indent="1"/>
    </xf>
    <xf numFmtId="0" fontId="32" fillId="0" borderId="142" xfId="0" applyFont="1" applyBorder="1" applyAlignment="1" applyProtection="1">
      <alignment horizontal="left" vertical="center" wrapText="1" indent="1"/>
    </xf>
    <xf numFmtId="0" fontId="21" fillId="0" borderId="142" xfId="0" applyFont="1" applyBorder="1" applyAlignment="1" applyProtection="1">
      <alignment horizontal="left" vertical="center" wrapText="1" indent="1"/>
    </xf>
    <xf numFmtId="0" fontId="31" fillId="2" borderId="120" xfId="0" applyFont="1" applyFill="1" applyBorder="1" applyAlignment="1" applyProtection="1">
      <alignment horizontal="center" vertical="center"/>
    </xf>
    <xf numFmtId="0" fontId="31" fillId="2" borderId="122" xfId="0" applyFont="1" applyFill="1" applyBorder="1" applyAlignment="1" applyProtection="1">
      <alignment horizontal="center" vertical="center"/>
    </xf>
    <xf numFmtId="0" fontId="71" fillId="2" borderId="120" xfId="0" applyFont="1" applyFill="1" applyBorder="1" applyAlignment="1" applyProtection="1">
      <alignment horizontal="center" vertical="center"/>
    </xf>
    <xf numFmtId="0" fontId="71" fillId="2" borderId="122" xfId="0" applyFont="1" applyFill="1" applyBorder="1" applyAlignment="1" applyProtection="1">
      <alignment horizontal="center" vertical="center"/>
    </xf>
    <xf numFmtId="0" fontId="72" fillId="2" borderId="131" xfId="0" applyFont="1" applyFill="1" applyBorder="1" applyAlignment="1" applyProtection="1">
      <alignment horizontal="center" vertical="center" wrapText="1"/>
    </xf>
    <xf numFmtId="0" fontId="72" fillId="2" borderId="46" xfId="0" applyFont="1" applyFill="1" applyBorder="1" applyAlignment="1" applyProtection="1">
      <alignment horizontal="center" vertical="center" wrapText="1"/>
    </xf>
    <xf numFmtId="0" fontId="21" fillId="0" borderId="152" xfId="0" applyFont="1" applyBorder="1" applyAlignment="1" applyProtection="1">
      <alignment horizontal="center" vertical="center"/>
    </xf>
    <xf numFmtId="0" fontId="21" fillId="0" borderId="154" xfId="0" applyFont="1" applyBorder="1" applyAlignment="1" applyProtection="1">
      <alignment horizontal="center" vertical="center"/>
    </xf>
    <xf numFmtId="0" fontId="21" fillId="0" borderId="158" xfId="0" applyFont="1" applyBorder="1" applyAlignment="1" applyProtection="1">
      <alignment horizontal="center" vertical="center"/>
    </xf>
    <xf numFmtId="0" fontId="24" fillId="2" borderId="129" xfId="0" applyFont="1" applyFill="1" applyBorder="1" applyAlignment="1" applyProtection="1">
      <alignment horizontal="center" vertical="center" wrapText="1"/>
    </xf>
    <xf numFmtId="0" fontId="24" fillId="2" borderId="134" xfId="0" applyFont="1" applyFill="1" applyBorder="1" applyAlignment="1" applyProtection="1">
      <alignment horizontal="center" vertical="center" wrapText="1"/>
    </xf>
    <xf numFmtId="0" fontId="24" fillId="2" borderId="145" xfId="0" applyFont="1" applyFill="1" applyBorder="1" applyAlignment="1" applyProtection="1">
      <alignment horizontal="center" vertical="center" wrapText="1"/>
    </xf>
    <xf numFmtId="0" fontId="24" fillId="2" borderId="150" xfId="0" applyFont="1" applyFill="1" applyBorder="1" applyAlignment="1" applyProtection="1">
      <alignment horizontal="center" vertical="center"/>
    </xf>
    <xf numFmtId="0" fontId="72" fillId="2" borderId="146" xfId="0" applyFont="1" applyFill="1" applyBorder="1" applyAlignment="1" applyProtection="1">
      <alignment horizontal="center" vertical="center" wrapText="1"/>
    </xf>
    <xf numFmtId="0" fontId="77" fillId="0" borderId="101" xfId="0" applyFont="1" applyBorder="1" applyAlignment="1">
      <alignment horizontal="center"/>
    </xf>
    <xf numFmtId="0" fontId="21" fillId="0" borderId="136" xfId="0" applyFont="1" applyBorder="1" applyAlignment="1" applyProtection="1">
      <alignment horizontal="center" vertical="center"/>
    </xf>
    <xf numFmtId="0" fontId="21" fillId="0" borderId="138" xfId="0" applyFont="1" applyBorder="1" applyAlignment="1" applyProtection="1">
      <alignment horizontal="center" vertical="center"/>
    </xf>
    <xf numFmtId="0" fontId="32" fillId="0" borderId="80" xfId="0" applyFont="1" applyBorder="1" applyAlignment="1" applyProtection="1">
      <alignment horizontal="left" vertical="center" indent="1"/>
    </xf>
    <xf numFmtId="0" fontId="32" fillId="0" borderId="81" xfId="0" applyFont="1" applyBorder="1" applyAlignment="1" applyProtection="1">
      <alignment horizontal="left" vertical="center" indent="1"/>
    </xf>
    <xf numFmtId="0" fontId="32" fillId="0" borderId="45" xfId="0" applyFont="1" applyBorder="1" applyAlignment="1" applyProtection="1">
      <alignment horizontal="left" vertical="center" indent="1"/>
    </xf>
    <xf numFmtId="0" fontId="21" fillId="0" borderId="141" xfId="0" applyFont="1" applyBorder="1" applyAlignment="1" applyProtection="1">
      <alignment horizontal="center" vertical="center"/>
    </xf>
    <xf numFmtId="0" fontId="24" fillId="2" borderId="132" xfId="0" applyFont="1" applyFill="1" applyBorder="1" applyAlignment="1" applyProtection="1">
      <alignment horizontal="center" vertical="center" wrapText="1"/>
    </xf>
    <xf numFmtId="0" fontId="24" fillId="2" borderId="133" xfId="0" applyFont="1" applyFill="1" applyBorder="1" applyAlignment="1" applyProtection="1">
      <alignment horizontal="center" vertical="center" wrapText="1"/>
    </xf>
    <xf numFmtId="0" fontId="69" fillId="0" borderId="0" xfId="0" applyFont="1" applyAlignment="1" applyProtection="1">
      <alignment horizontal="center" vertical="center" wrapText="1"/>
    </xf>
    <xf numFmtId="0" fontId="24" fillId="2" borderId="146" xfId="0" applyFont="1" applyFill="1" applyBorder="1" applyAlignment="1" applyProtection="1">
      <alignment horizontal="center" vertical="center" wrapText="1"/>
    </xf>
    <xf numFmtId="0" fontId="72" fillId="2" borderId="147" xfId="0" applyFont="1" applyFill="1" applyBorder="1" applyAlignment="1" applyProtection="1">
      <alignment horizontal="center" vertical="center" wrapText="1"/>
    </xf>
    <xf numFmtId="0" fontId="24" fillId="2" borderId="148" xfId="0" applyFont="1" applyFill="1" applyBorder="1" applyAlignment="1" applyProtection="1">
      <alignment horizontal="center" vertical="center" wrapText="1"/>
    </xf>
    <xf numFmtId="0" fontId="24" fillId="2" borderId="149" xfId="0" applyFont="1" applyFill="1" applyBorder="1" applyAlignment="1" applyProtection="1">
      <alignment horizontal="center" vertical="center" wrapText="1"/>
    </xf>
    <xf numFmtId="0" fontId="24" fillId="2" borderId="90" xfId="0" applyFont="1" applyFill="1" applyBorder="1" applyAlignment="1" applyProtection="1">
      <alignment horizontal="center" vertical="center" wrapText="1"/>
    </xf>
    <xf numFmtId="0" fontId="24" fillId="2" borderId="24" xfId="0" applyFont="1" applyFill="1" applyBorder="1" applyAlignment="1" applyProtection="1">
      <alignment horizontal="center" vertical="center" wrapText="1"/>
    </xf>
    <xf numFmtId="0" fontId="24" fillId="2" borderId="66" xfId="0" applyFont="1" applyFill="1" applyBorder="1" applyAlignment="1" applyProtection="1">
      <alignment horizontal="center" vertical="center" wrapText="1"/>
    </xf>
    <xf numFmtId="0" fontId="24" fillId="2" borderId="103" xfId="0" applyFont="1" applyFill="1" applyBorder="1" applyAlignment="1" applyProtection="1">
      <alignment horizontal="center" vertical="center" wrapText="1"/>
    </xf>
    <xf numFmtId="0" fontId="24" fillId="2" borderId="65" xfId="0" applyFont="1" applyFill="1" applyBorder="1" applyAlignment="1" applyProtection="1">
      <alignment horizontal="center" vertical="center" wrapText="1"/>
    </xf>
    <xf numFmtId="0" fontId="24" fillId="2" borderId="67" xfId="0" applyFont="1" applyFill="1" applyBorder="1" applyAlignment="1" applyProtection="1">
      <alignment horizontal="center" vertical="center" wrapText="1"/>
    </xf>
    <xf numFmtId="0" fontId="31" fillId="2" borderId="103" xfId="0" applyFont="1" applyFill="1" applyBorder="1" applyAlignment="1" applyProtection="1">
      <alignment horizontal="center" vertical="center"/>
    </xf>
    <xf numFmtId="173" fontId="23" fillId="3" borderId="63" xfId="4" applyNumberFormat="1" applyFont="1" applyFill="1" applyBorder="1" applyAlignment="1" applyProtection="1">
      <alignment horizontal="center" vertical="center"/>
      <protection locked="0"/>
    </xf>
    <xf numFmtId="173" fontId="23" fillId="3" borderId="105" xfId="4" applyNumberFormat="1" applyFont="1" applyFill="1" applyBorder="1" applyAlignment="1" applyProtection="1">
      <alignment horizontal="center" vertical="center"/>
      <protection locked="0"/>
    </xf>
    <xf numFmtId="173" fontId="23" fillId="3" borderId="9" xfId="4" applyNumberFormat="1" applyFont="1" applyFill="1" applyBorder="1" applyAlignment="1" applyProtection="1">
      <alignment horizontal="center" vertical="center"/>
      <protection locked="0"/>
    </xf>
    <xf numFmtId="172" fontId="68" fillId="0" borderId="63" xfId="3" applyNumberFormat="1" applyFont="1" applyFill="1" applyBorder="1" applyAlignment="1" applyProtection="1">
      <alignment horizontal="right" vertical="center" indent="1"/>
    </xf>
    <xf numFmtId="172" fontId="68" fillId="0" borderId="9" xfId="3" applyNumberFormat="1" applyFont="1" applyFill="1" applyBorder="1" applyAlignment="1" applyProtection="1">
      <alignment horizontal="right" vertical="center" indent="1"/>
    </xf>
    <xf numFmtId="172" fontId="26" fillId="0" borderId="63" xfId="3" applyNumberFormat="1" applyFont="1" applyFill="1" applyBorder="1" applyAlignment="1" applyProtection="1">
      <alignment horizontal="right" vertical="center" indent="1"/>
    </xf>
    <xf numFmtId="172" fontId="26" fillId="0" borderId="9" xfId="3" applyNumberFormat="1" applyFont="1" applyFill="1" applyBorder="1" applyAlignment="1" applyProtection="1">
      <alignment horizontal="right" vertical="center" indent="1"/>
    </xf>
    <xf numFmtId="0" fontId="24" fillId="2" borderId="106" xfId="0" applyFont="1" applyFill="1" applyBorder="1" applyAlignment="1" applyProtection="1">
      <alignment horizontal="center" vertical="center"/>
    </xf>
    <xf numFmtId="0" fontId="24" fillId="2" borderId="40" xfId="0" applyFont="1" applyFill="1" applyBorder="1" applyAlignment="1" applyProtection="1">
      <alignment horizontal="center" vertical="center"/>
    </xf>
    <xf numFmtId="0" fontId="24" fillId="2" borderId="87" xfId="0" applyFont="1" applyFill="1" applyBorder="1" applyAlignment="1" applyProtection="1">
      <alignment horizontal="center" vertical="center" wrapText="1"/>
    </xf>
    <xf numFmtId="0" fontId="24" fillId="2" borderId="41" xfId="0" applyFont="1" applyFill="1" applyBorder="1" applyAlignment="1" applyProtection="1">
      <alignment horizontal="center" vertical="center" wrapText="1"/>
    </xf>
    <xf numFmtId="0" fontId="24" fillId="2" borderId="40" xfId="0" applyFont="1" applyFill="1" applyBorder="1" applyAlignment="1" applyProtection="1">
      <alignment horizontal="center" vertical="center" wrapText="1"/>
    </xf>
    <xf numFmtId="0" fontId="24" fillId="2" borderId="65" xfId="0" applyFont="1" applyFill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24" fillId="2" borderId="67" xfId="0" applyFont="1" applyFill="1" applyBorder="1" applyAlignment="1" applyProtection="1">
      <alignment horizontal="center" vertical="center"/>
    </xf>
    <xf numFmtId="173" fontId="67" fillId="0" borderId="0" xfId="1" applyNumberFormat="1" applyFont="1" applyAlignment="1" applyProtection="1">
      <alignment horizontal="right" vertical="center"/>
    </xf>
    <xf numFmtId="0" fontId="19" fillId="0" borderId="0" xfId="0" applyFont="1" applyFill="1" applyAlignment="1" applyProtection="1">
      <alignment horizontal="center" vertical="center"/>
    </xf>
    <xf numFmtId="173" fontId="23" fillId="0" borderId="0" xfId="1" applyNumberFormat="1" applyFont="1" applyAlignment="1" applyProtection="1">
      <alignment horizontal="right" vertical="center"/>
    </xf>
    <xf numFmtId="173" fontId="26" fillId="0" borderId="63" xfId="3" applyNumberFormat="1" applyFont="1" applyBorder="1" applyAlignment="1" applyProtection="1">
      <alignment horizontal="center" vertical="center"/>
    </xf>
    <xf numFmtId="173" fontId="26" fillId="0" borderId="105" xfId="3" applyNumberFormat="1" applyFont="1" applyBorder="1" applyAlignment="1" applyProtection="1">
      <alignment horizontal="center" vertical="center"/>
    </xf>
    <xf numFmtId="173" fontId="26" fillId="0" borderId="9" xfId="3" applyNumberFormat="1" applyFont="1" applyBorder="1" applyAlignment="1" applyProtection="1">
      <alignment horizontal="center" vertical="center"/>
    </xf>
    <xf numFmtId="173" fontId="68" fillId="0" borderId="63" xfId="3" applyNumberFormat="1" applyFont="1" applyBorder="1" applyAlignment="1" applyProtection="1">
      <alignment horizontal="center" vertical="center"/>
    </xf>
    <xf numFmtId="173" fontId="68" fillId="0" borderId="105" xfId="3" applyNumberFormat="1" applyFont="1" applyBorder="1" applyAlignment="1" applyProtection="1">
      <alignment horizontal="center" vertical="center"/>
    </xf>
    <xf numFmtId="173" fontId="68" fillId="0" borderId="9" xfId="3" applyNumberFormat="1" applyFont="1" applyBorder="1" applyAlignment="1" applyProtection="1">
      <alignment horizontal="center" vertical="center"/>
    </xf>
    <xf numFmtId="166" fontId="42" fillId="2" borderId="66" xfId="3" applyNumberFormat="1" applyFont="1" applyFill="1" applyBorder="1" applyAlignment="1" applyProtection="1">
      <alignment horizontal="center" vertical="center"/>
    </xf>
    <xf numFmtId="166" fontId="42" fillId="2" borderId="65" xfId="3" applyNumberFormat="1" applyFont="1" applyFill="1" applyBorder="1" applyAlignment="1" applyProtection="1">
      <alignment horizontal="center" vertical="center"/>
    </xf>
    <xf numFmtId="166" fontId="42" fillId="2" borderId="67" xfId="3" applyNumberFormat="1" applyFont="1" applyFill="1" applyBorder="1" applyAlignment="1" applyProtection="1">
      <alignment horizontal="center" vertical="center"/>
    </xf>
    <xf numFmtId="166" fontId="24" fillId="2" borderId="41" xfId="3" applyNumberFormat="1" applyFont="1" applyFill="1" applyBorder="1" applyAlignment="1" applyProtection="1">
      <alignment horizontal="center" vertical="center"/>
    </xf>
    <xf numFmtId="166" fontId="24" fillId="2" borderId="43" xfId="3" applyNumberFormat="1" applyFont="1" applyFill="1" applyBorder="1" applyAlignment="1" applyProtection="1">
      <alignment horizontal="center" vertical="center"/>
    </xf>
    <xf numFmtId="166" fontId="24" fillId="2" borderId="24" xfId="3" applyNumberFormat="1" applyFont="1" applyFill="1" applyBorder="1" applyAlignment="1" applyProtection="1">
      <alignment horizontal="center" vertical="center"/>
    </xf>
    <xf numFmtId="0" fontId="41" fillId="0" borderId="0" xfId="1" applyFont="1" applyAlignment="1" applyProtection="1">
      <alignment horizontal="center" vertical="center" wrapText="1"/>
    </xf>
    <xf numFmtId="0" fontId="41" fillId="0" borderId="0" xfId="1" applyFont="1" applyAlignment="1" applyProtection="1">
      <alignment horizontal="center" vertical="center"/>
    </xf>
  </cellXfs>
  <cellStyles count="8">
    <cellStyle name="Normal" xfId="0" builtinId="0"/>
    <cellStyle name="Normal 2" xfId="1"/>
    <cellStyle name="Normal 2 2" xfId="6"/>
    <cellStyle name="Normal 3" xfId="5"/>
    <cellStyle name="Porcentagem 2" xfId="2"/>
    <cellStyle name="Separador de milhares 2" xfId="4"/>
    <cellStyle name="Separador de milhares 2 2" xfId="7"/>
    <cellStyle name="Vírgula" xfId="3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152400</xdr:colOff>
      <xdr:row>9</xdr:row>
      <xdr:rowOff>12701</xdr:rowOff>
    </xdr:from>
    <xdr:to>
      <xdr:col>6</xdr:col>
      <xdr:colOff>1968499</xdr:colOff>
      <xdr:row>15</xdr:row>
      <xdr:rowOff>63500</xdr:rowOff>
    </xdr:to>
    <xdr:sp macro="" textlink="">
      <xdr:nvSpPr>
        <xdr:cNvPr id="2" name="CaixaDeTexto 1"/>
        <xdr:cNvSpPr txBox="1"/>
      </xdr:nvSpPr>
      <xdr:spPr>
        <a:xfrm>
          <a:off x="7302500" y="3048001"/>
          <a:ext cx="1816099" cy="19430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dos prêmios retidos 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dos últimos 12 meses anteriores ao</a:t>
          </a:r>
        </a:p>
        <a:p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mês de cálculo “</a:t>
          </a:r>
          <a:r>
            <a:rPr lang="pt-BR" sz="1400" i="1" baseline="0" smtClean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m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”</a:t>
          </a:r>
          <a:r>
            <a:rPr lang="pt-BR" sz="1400" baseline="0"/>
            <a:t>, relativos a cada segmento de mercado</a:t>
          </a:r>
          <a:endParaRPr lang="pt-BR" sz="1400"/>
        </a:p>
      </xdr:txBody>
    </xdr:sp>
    <xdr:clientData/>
  </xdr:twoCellAnchor>
  <xdr:twoCellAnchor>
    <xdr:from>
      <xdr:col>5</xdr:col>
      <xdr:colOff>381000</xdr:colOff>
      <xdr:row>5</xdr:row>
      <xdr:rowOff>47625</xdr:rowOff>
    </xdr:from>
    <xdr:to>
      <xdr:col>14</xdr:col>
      <xdr:colOff>342900</xdr:colOff>
      <xdr:row>7</xdr:row>
      <xdr:rowOff>152400</xdr:rowOff>
    </xdr:to>
    <xdr:grpSp>
      <xdr:nvGrpSpPr>
        <xdr:cNvPr id="28502" name="Grupo 33"/>
        <xdr:cNvGrpSpPr>
          <a:grpSpLocks/>
        </xdr:cNvGrpSpPr>
      </xdr:nvGrpSpPr>
      <xdr:grpSpPr bwMode="auto">
        <a:xfrm>
          <a:off x="6705600" y="1558925"/>
          <a:ext cx="7327900" cy="803275"/>
          <a:chOff x="5016500" y="1206500"/>
          <a:chExt cx="7327900" cy="800100"/>
        </a:xfrm>
      </xdr:grpSpPr>
      <xdr:grpSp>
        <xdr:nvGrpSpPr>
          <xdr:cNvPr id="28539" name="Grupo 32"/>
          <xdr:cNvGrpSpPr>
            <a:grpSpLocks/>
          </xdr:cNvGrpSpPr>
        </xdr:nvGrpSpPr>
        <xdr:grpSpPr bwMode="auto">
          <a:xfrm>
            <a:off x="5016500" y="1219200"/>
            <a:ext cx="5435600" cy="723900"/>
            <a:chOff x="11163300" y="1181100"/>
            <a:chExt cx="5435600" cy="723900"/>
          </a:xfrm>
        </xdr:grpSpPr>
        <xdr:cxnSp macro="">
          <xdr:nvCxnSpPr>
            <xdr:cNvPr id="4" name="Conector reto 3"/>
            <xdr:cNvCxnSpPr/>
          </xdr:nvCxnSpPr>
          <xdr:spPr>
            <a:xfrm>
              <a:off x="11211132" y="1482725"/>
              <a:ext cx="133930" cy="409575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" name="Conector reto 4"/>
            <xdr:cNvCxnSpPr/>
          </xdr:nvCxnSpPr>
          <xdr:spPr>
            <a:xfrm flipH="1">
              <a:off x="11345063" y="1177925"/>
              <a:ext cx="172196" cy="7239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6" name="Conector reto 5"/>
            <xdr:cNvCxnSpPr/>
          </xdr:nvCxnSpPr>
          <xdr:spPr>
            <a:xfrm>
              <a:off x="11507692" y="1177925"/>
              <a:ext cx="5089351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7" name="Conector reto 6"/>
            <xdr:cNvCxnSpPr/>
          </xdr:nvCxnSpPr>
          <xdr:spPr>
            <a:xfrm flipH="1">
              <a:off x="11163300" y="1492250"/>
              <a:ext cx="66965" cy="9525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28540" name="Grupo 18"/>
          <xdr:cNvGrpSpPr>
            <a:grpSpLocks/>
          </xdr:cNvGrpSpPr>
        </xdr:nvGrpSpPr>
        <xdr:grpSpPr bwMode="auto">
          <a:xfrm>
            <a:off x="5334000" y="1206500"/>
            <a:ext cx="7010400" cy="800100"/>
            <a:chOff x="9537700" y="1181100"/>
            <a:chExt cx="7010400" cy="800100"/>
          </a:xfrm>
        </xdr:grpSpPr>
        <xdr:sp macro="" textlink="">
          <xdr:nvSpPr>
            <xdr:cNvPr id="8" name="CaixaDeTexto 7"/>
            <xdr:cNvSpPr txBox="1"/>
          </xdr:nvSpPr>
          <xdr:spPr>
            <a:xfrm>
              <a:off x="9535893" y="1190625"/>
              <a:ext cx="7012207" cy="676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l-GR" sz="4000" i="0">
                  <a:latin typeface="+mn-lt"/>
                  <a:cs typeface="Times New Roman" pitchFamily="18" charset="0"/>
                </a:rPr>
                <a:t>Σ</a:t>
              </a:r>
              <a:r>
                <a:rPr lang="pt-BR" sz="4000" i="0">
                  <a:latin typeface="+mn-lt"/>
                  <a:cs typeface="Times New Roman" pitchFamily="18" charset="0"/>
                </a:rPr>
                <a:t> </a:t>
              </a:r>
              <a:r>
                <a:rPr lang="el-GR" sz="40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Σ</a:t>
              </a:r>
              <a:r>
                <a:rPr lang="pt-BR" sz="40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2400" b="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(</a:t>
              </a:r>
              <a:r>
                <a:rPr lang="pt-BR" sz="1600" b="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1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f 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</a:t>
              </a:r>
              <a:r>
                <a:rPr lang="pt-BR" sz="1600" b="0" i="1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     x  premio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</a:t>
              </a:r>
              <a:r>
                <a:rPr lang="pt-BR" sz="1600" b="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)</a:t>
              </a:r>
              <a:r>
                <a:rPr lang="pt-BR" sz="16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x</a:t>
              </a:r>
              <a:r>
                <a:rPr lang="pt-BR" sz="24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24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(</a:t>
              </a:r>
              <a:r>
                <a:rPr lang="pt-BR" sz="16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1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f 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j</a:t>
              </a:r>
              <a:r>
                <a:rPr lang="pt-BR" sz="1600" b="0" i="1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     x  premio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j</a:t>
              </a:r>
              <a:r>
                <a:rPr lang="pt-BR" sz="1600" b="0" i="1" baseline="-2500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)</a:t>
              </a:r>
              <a:r>
                <a:rPr lang="pt-BR" sz="16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x </a:t>
              </a:r>
              <a:r>
                <a:rPr lang="el-GR" sz="2000" i="1" baseline="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ρ</a:t>
              </a:r>
              <a:r>
                <a:rPr lang="pt-BR" sz="160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 , j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endParaRPr lang="pt-BR" sz="2400" i="0" baseline="0"/>
            </a:p>
          </xdr:txBody>
        </xdr:sp>
        <xdr:sp macro="" textlink="">
          <xdr:nvSpPr>
            <xdr:cNvPr id="9" name="CaixaDeTexto 8"/>
            <xdr:cNvSpPr txBox="1"/>
          </xdr:nvSpPr>
          <xdr:spPr>
            <a:xfrm>
              <a:off x="9880285" y="1685925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j</a:t>
              </a:r>
              <a:r>
                <a:rPr lang="pt-BR" sz="1200" b="0" i="1"/>
                <a:t>=1</a:t>
              </a:r>
            </a:p>
          </xdr:txBody>
        </xdr:sp>
        <xdr:sp macro="" textlink="">
          <xdr:nvSpPr>
            <xdr:cNvPr id="10" name="CaixaDeTexto 9"/>
            <xdr:cNvSpPr txBox="1"/>
          </xdr:nvSpPr>
          <xdr:spPr>
            <a:xfrm>
              <a:off x="9545460" y="1685925"/>
              <a:ext cx="411357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i</a:t>
              </a:r>
              <a:r>
                <a:rPr lang="pt-BR" sz="1200" b="0" i="1"/>
                <a:t>=1</a:t>
              </a:r>
            </a:p>
          </xdr:txBody>
        </xdr:sp>
        <xdr:sp macro="" textlink="">
          <xdr:nvSpPr>
            <xdr:cNvPr id="11" name="CaixaDeTexto 10"/>
            <xdr:cNvSpPr txBox="1"/>
          </xdr:nvSpPr>
          <xdr:spPr>
            <a:xfrm>
              <a:off x="9574159" y="1181100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51</a:t>
              </a:r>
            </a:p>
          </xdr:txBody>
        </xdr:sp>
        <xdr:sp macro="" textlink="">
          <xdr:nvSpPr>
            <xdr:cNvPr id="12" name="CaixaDeTexto 11"/>
            <xdr:cNvSpPr txBox="1"/>
          </xdr:nvSpPr>
          <xdr:spPr>
            <a:xfrm>
              <a:off x="9918551" y="1181100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51</a:t>
              </a:r>
            </a:p>
          </xdr:txBody>
        </xdr:sp>
        <xdr:sp macro="" textlink="">
          <xdr:nvSpPr>
            <xdr:cNvPr id="13" name="CaixaDeTexto 12"/>
            <xdr:cNvSpPr txBox="1"/>
          </xdr:nvSpPr>
          <xdr:spPr>
            <a:xfrm>
              <a:off x="10492538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  <xdr:sp macro="" textlink="">
          <xdr:nvSpPr>
            <xdr:cNvPr id="14" name="CaixaDeTexto 13"/>
            <xdr:cNvSpPr txBox="1"/>
          </xdr:nvSpPr>
          <xdr:spPr>
            <a:xfrm>
              <a:off x="12357996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  <xdr:sp macro="" textlink="">
          <xdr:nvSpPr>
            <xdr:cNvPr id="15" name="CaixaDeTexto 14"/>
            <xdr:cNvSpPr txBox="1"/>
          </xdr:nvSpPr>
          <xdr:spPr>
            <a:xfrm>
              <a:off x="11659645" y="1438275"/>
              <a:ext cx="353959" cy="2381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m</a:t>
              </a:r>
            </a:p>
          </xdr:txBody>
        </xdr:sp>
        <xdr:sp macro="" textlink="">
          <xdr:nvSpPr>
            <xdr:cNvPr id="16" name="CaixaDeTexto 15"/>
            <xdr:cNvSpPr txBox="1"/>
          </xdr:nvSpPr>
          <xdr:spPr>
            <a:xfrm>
              <a:off x="13486836" y="1438275"/>
              <a:ext cx="353959" cy="2381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m</a:t>
              </a:r>
            </a:p>
          </xdr:txBody>
        </xdr:sp>
        <xdr:sp macro="" textlink="">
          <xdr:nvSpPr>
            <xdr:cNvPr id="17" name="CaixaDeTexto 16"/>
            <xdr:cNvSpPr txBox="1"/>
          </xdr:nvSpPr>
          <xdr:spPr>
            <a:xfrm>
              <a:off x="14070390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</xdr:grpSp>
    </xdr:grpSp>
    <xdr:clientData/>
  </xdr:twoCellAnchor>
  <xdr:twoCellAnchor>
    <xdr:from>
      <xdr:col>4</xdr:col>
      <xdr:colOff>0</xdr:colOff>
      <xdr:row>4</xdr:row>
      <xdr:rowOff>104775</xdr:rowOff>
    </xdr:from>
    <xdr:to>
      <xdr:col>11</xdr:col>
      <xdr:colOff>571500</xdr:colOff>
      <xdr:row>8</xdr:row>
      <xdr:rowOff>114300</xdr:rowOff>
    </xdr:to>
    <xdr:sp macro="" textlink="">
      <xdr:nvSpPr>
        <xdr:cNvPr id="28503" name="Retângulo 34"/>
        <xdr:cNvSpPr>
          <a:spLocks noChangeArrowheads="1"/>
        </xdr:cNvSpPr>
      </xdr:nvSpPr>
      <xdr:spPr bwMode="auto">
        <a:xfrm>
          <a:off x="4591050" y="1285875"/>
          <a:ext cx="7591425" cy="133350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5</xdr:col>
      <xdr:colOff>444500</xdr:colOff>
      <xdr:row>8</xdr:row>
      <xdr:rowOff>482600</xdr:rowOff>
    </xdr:from>
    <xdr:to>
      <xdr:col>5</xdr:col>
      <xdr:colOff>1085850</xdr:colOff>
      <xdr:row>9</xdr:row>
      <xdr:rowOff>228600</xdr:rowOff>
    </xdr:to>
    <xdr:sp macro="" textlink="">
      <xdr:nvSpPr>
        <xdr:cNvPr id="36" name="CaixaDeTexto 35"/>
        <xdr:cNvSpPr txBox="1"/>
      </xdr:nvSpPr>
      <xdr:spPr>
        <a:xfrm>
          <a:off x="6477000" y="3009900"/>
          <a:ext cx="641350" cy="25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23</xdr:col>
      <xdr:colOff>12700</xdr:colOff>
      <xdr:row>8</xdr:row>
      <xdr:rowOff>482600</xdr:rowOff>
    </xdr:from>
    <xdr:to>
      <xdr:col>24</xdr:col>
      <xdr:colOff>88900</xdr:colOff>
      <xdr:row>9</xdr:row>
      <xdr:rowOff>200025</xdr:rowOff>
    </xdr:to>
    <xdr:sp macro="" textlink="">
      <xdr:nvSpPr>
        <xdr:cNvPr id="37" name="CaixaDeTexto 36"/>
        <xdr:cNvSpPr txBox="1"/>
      </xdr:nvSpPr>
      <xdr:spPr>
        <a:xfrm>
          <a:off x="18669000" y="3009900"/>
          <a:ext cx="660400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3</xdr:col>
      <xdr:colOff>1016000</xdr:colOff>
      <xdr:row>9</xdr:row>
      <xdr:rowOff>342900</xdr:rowOff>
    </xdr:from>
    <xdr:to>
      <xdr:col>3</xdr:col>
      <xdr:colOff>1371600</xdr:colOff>
      <xdr:row>10</xdr:row>
      <xdr:rowOff>203200</xdr:rowOff>
    </xdr:to>
    <xdr:sp macro="" textlink="">
      <xdr:nvSpPr>
        <xdr:cNvPr id="38" name="CaixaDeTexto 37"/>
        <xdr:cNvSpPr txBox="1"/>
      </xdr:nvSpPr>
      <xdr:spPr>
        <a:xfrm>
          <a:off x="4445000" y="3378200"/>
          <a:ext cx="35560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</a:p>
      </xdr:txBody>
    </xdr:sp>
    <xdr:clientData/>
  </xdr:twoCellAnchor>
  <xdr:twoCellAnchor>
    <xdr:from>
      <xdr:col>7</xdr:col>
      <xdr:colOff>6348</xdr:colOff>
      <xdr:row>10</xdr:row>
      <xdr:rowOff>79370</xdr:rowOff>
    </xdr:from>
    <xdr:to>
      <xdr:col>7</xdr:col>
      <xdr:colOff>247648</xdr:colOff>
      <xdr:row>11</xdr:row>
      <xdr:rowOff>53970</xdr:rowOff>
    </xdr:to>
    <xdr:sp macro="" textlink="">
      <xdr:nvSpPr>
        <xdr:cNvPr id="41" name="CaixaDeTexto 40"/>
        <xdr:cNvSpPr txBox="1"/>
      </xdr:nvSpPr>
      <xdr:spPr>
        <a:xfrm>
          <a:off x="9302748" y="3559170"/>
          <a:ext cx="241300" cy="355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7</xdr:col>
      <xdr:colOff>361948</xdr:colOff>
      <xdr:row>9</xdr:row>
      <xdr:rowOff>427033</xdr:rowOff>
    </xdr:from>
    <xdr:to>
      <xdr:col>7</xdr:col>
      <xdr:colOff>587373</xdr:colOff>
      <xdr:row>10</xdr:row>
      <xdr:rowOff>274633</xdr:rowOff>
    </xdr:to>
    <xdr:sp macro="" textlink="">
      <xdr:nvSpPr>
        <xdr:cNvPr id="42" name="CaixaDeTexto 41"/>
        <xdr:cNvSpPr txBox="1"/>
      </xdr:nvSpPr>
      <xdr:spPr>
        <a:xfrm>
          <a:off x="9658348" y="3462333"/>
          <a:ext cx="225425" cy="292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j</a:t>
          </a:r>
        </a:p>
      </xdr:txBody>
    </xdr:sp>
    <xdr:clientData/>
  </xdr:twoCellAnchor>
  <xdr:twoCellAnchor>
    <xdr:from>
      <xdr:col>64</xdr:col>
      <xdr:colOff>390525</xdr:colOff>
      <xdr:row>8</xdr:row>
      <xdr:rowOff>485775</xdr:rowOff>
    </xdr:from>
    <xdr:to>
      <xdr:col>67</xdr:col>
      <xdr:colOff>85725</xdr:colOff>
      <xdr:row>10</xdr:row>
      <xdr:rowOff>200025</xdr:rowOff>
    </xdr:to>
    <xdr:grpSp>
      <xdr:nvGrpSpPr>
        <xdr:cNvPr id="28509" name="Grupo 59"/>
        <xdr:cNvGrpSpPr>
          <a:grpSpLocks/>
        </xdr:cNvGrpSpPr>
      </xdr:nvGrpSpPr>
      <xdr:grpSpPr bwMode="auto">
        <a:xfrm>
          <a:off x="48587025" y="3013075"/>
          <a:ext cx="4648200" cy="666750"/>
          <a:chOff x="43116500" y="1955800"/>
          <a:chExt cx="4648200" cy="673100"/>
        </a:xfrm>
      </xdr:grpSpPr>
      <xdr:sp macro="" textlink="">
        <xdr:nvSpPr>
          <xdr:cNvPr id="46" name="CaixaDeTexto 45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51" name="CaixaDeTexto 50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52" name="CaixaDeTexto 51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53" name="CaixaDeTexto 52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54" name="CaixaDeTexto 53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55" name="CaixaDeTexto 54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  <xdr:twoCellAnchor>
    <xdr:from>
      <xdr:col>60</xdr:col>
      <xdr:colOff>0</xdr:colOff>
      <xdr:row>10</xdr:row>
      <xdr:rowOff>0</xdr:rowOff>
    </xdr:from>
    <xdr:to>
      <xdr:col>61</xdr:col>
      <xdr:colOff>114300</xdr:colOff>
      <xdr:row>11</xdr:row>
      <xdr:rowOff>219075</xdr:rowOff>
    </xdr:to>
    <xdr:grpSp>
      <xdr:nvGrpSpPr>
        <xdr:cNvPr id="28510" name="Grupo 74"/>
        <xdr:cNvGrpSpPr>
          <a:grpSpLocks/>
        </xdr:cNvGrpSpPr>
      </xdr:nvGrpSpPr>
      <xdr:grpSpPr bwMode="auto">
        <a:xfrm>
          <a:off x="41529000" y="3479800"/>
          <a:ext cx="1828800" cy="600075"/>
          <a:chOff x="45732700" y="1637686"/>
          <a:chExt cx="1854200" cy="445114"/>
        </a:xfrm>
      </xdr:grpSpPr>
      <xdr:sp macro="" textlink="">
        <xdr:nvSpPr>
          <xdr:cNvPr id="62" name="CaixaDeTexto 61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63" name="CaixaDeTexto 62"/>
          <xdr:cNvSpPr txBox="1"/>
        </xdr:nvSpPr>
        <xdr:spPr>
          <a:xfrm>
            <a:off x="45848587" y="1637686"/>
            <a:ext cx="656696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66" name="CaixaDeTexto 65"/>
          <xdr:cNvSpPr txBox="1"/>
        </xdr:nvSpPr>
        <xdr:spPr>
          <a:xfrm>
            <a:off x="46698429" y="1658882"/>
            <a:ext cx="357320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60</xdr:col>
      <xdr:colOff>523875</xdr:colOff>
      <xdr:row>8</xdr:row>
      <xdr:rowOff>447675</xdr:rowOff>
    </xdr:from>
    <xdr:to>
      <xdr:col>61</xdr:col>
      <xdr:colOff>657225</xdr:colOff>
      <xdr:row>10</xdr:row>
      <xdr:rowOff>95250</xdr:rowOff>
    </xdr:to>
    <xdr:grpSp>
      <xdr:nvGrpSpPr>
        <xdr:cNvPr id="28511" name="Grupo 79"/>
        <xdr:cNvGrpSpPr>
          <a:grpSpLocks/>
        </xdr:cNvGrpSpPr>
      </xdr:nvGrpSpPr>
      <xdr:grpSpPr bwMode="auto">
        <a:xfrm>
          <a:off x="42052875" y="2974975"/>
          <a:ext cx="1847850" cy="600075"/>
          <a:chOff x="45732700" y="1637686"/>
          <a:chExt cx="1854200" cy="445114"/>
        </a:xfrm>
      </xdr:grpSpPr>
      <xdr:sp macro="" textlink="">
        <xdr:nvSpPr>
          <xdr:cNvPr id="81" name="CaixaDeTexto 80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82" name="CaixaDeTexto 81"/>
          <xdr:cNvSpPr txBox="1"/>
        </xdr:nvSpPr>
        <xdr:spPr>
          <a:xfrm>
            <a:off x="45847393" y="1637686"/>
            <a:ext cx="659484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83" name="CaixaDeTexto 82"/>
          <xdr:cNvSpPr txBox="1"/>
        </xdr:nvSpPr>
        <xdr:spPr>
          <a:xfrm>
            <a:off x="46688473" y="1659224"/>
            <a:ext cx="353636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117</xdr:col>
      <xdr:colOff>685800</xdr:colOff>
      <xdr:row>8</xdr:row>
      <xdr:rowOff>485775</xdr:rowOff>
    </xdr:from>
    <xdr:to>
      <xdr:col>120</xdr:col>
      <xdr:colOff>381000</xdr:colOff>
      <xdr:row>10</xdr:row>
      <xdr:rowOff>200025</xdr:rowOff>
    </xdr:to>
    <xdr:grpSp>
      <xdr:nvGrpSpPr>
        <xdr:cNvPr id="28512" name="Grupo 102"/>
        <xdr:cNvGrpSpPr>
          <a:grpSpLocks/>
        </xdr:cNvGrpSpPr>
      </xdr:nvGrpSpPr>
      <xdr:grpSpPr bwMode="auto">
        <a:xfrm>
          <a:off x="135509000" y="3013075"/>
          <a:ext cx="4648200" cy="666750"/>
          <a:chOff x="43116500" y="1955800"/>
          <a:chExt cx="4648200" cy="673100"/>
        </a:xfrm>
      </xdr:grpSpPr>
      <xdr:sp macro="" textlink="">
        <xdr:nvSpPr>
          <xdr:cNvPr id="104" name="CaixaDeTexto 103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05" name="CaixaDeTexto 104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06" name="CaixaDeTexto 105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07" name="CaixaDeTexto 106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08" name="CaixaDeTexto 107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09" name="CaixaDeTexto 108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  <xdr:twoCellAnchor>
    <xdr:from>
      <xdr:col>112</xdr:col>
      <xdr:colOff>663575</xdr:colOff>
      <xdr:row>10</xdr:row>
      <xdr:rowOff>0</xdr:rowOff>
    </xdr:from>
    <xdr:to>
      <xdr:col>114</xdr:col>
      <xdr:colOff>177800</xdr:colOff>
      <xdr:row>11</xdr:row>
      <xdr:rowOff>219075</xdr:rowOff>
    </xdr:to>
    <xdr:grpSp>
      <xdr:nvGrpSpPr>
        <xdr:cNvPr id="28513" name="Grupo 109"/>
        <xdr:cNvGrpSpPr>
          <a:grpSpLocks/>
        </xdr:cNvGrpSpPr>
      </xdr:nvGrpSpPr>
      <xdr:grpSpPr bwMode="auto">
        <a:xfrm>
          <a:off x="128108075" y="3479800"/>
          <a:ext cx="1939925" cy="600075"/>
          <a:chOff x="45732700" y="1637686"/>
          <a:chExt cx="1854200" cy="445114"/>
        </a:xfrm>
      </xdr:grpSpPr>
      <xdr:sp macro="" textlink="">
        <xdr:nvSpPr>
          <xdr:cNvPr id="111" name="CaixaDeTexto 110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12" name="CaixaDeTexto 111"/>
          <xdr:cNvSpPr txBox="1"/>
        </xdr:nvSpPr>
        <xdr:spPr>
          <a:xfrm>
            <a:off x="45850860" y="1637686"/>
            <a:ext cx="65442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13" name="CaixaDeTexto 112"/>
          <xdr:cNvSpPr txBox="1"/>
        </xdr:nvSpPr>
        <xdr:spPr>
          <a:xfrm>
            <a:off x="46696157" y="1658882"/>
            <a:ext cx="354479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113</xdr:col>
      <xdr:colOff>523875</xdr:colOff>
      <xdr:row>8</xdr:row>
      <xdr:rowOff>428625</xdr:rowOff>
    </xdr:from>
    <xdr:to>
      <xdr:col>114</xdr:col>
      <xdr:colOff>657225</xdr:colOff>
      <xdr:row>10</xdr:row>
      <xdr:rowOff>85725</xdr:rowOff>
    </xdr:to>
    <xdr:grpSp>
      <xdr:nvGrpSpPr>
        <xdr:cNvPr id="28514" name="Grupo 113"/>
        <xdr:cNvGrpSpPr>
          <a:grpSpLocks/>
        </xdr:cNvGrpSpPr>
      </xdr:nvGrpSpPr>
      <xdr:grpSpPr bwMode="auto">
        <a:xfrm>
          <a:off x="128679575" y="2955925"/>
          <a:ext cx="1847850" cy="609600"/>
          <a:chOff x="45732700" y="1637686"/>
          <a:chExt cx="1854200" cy="445114"/>
        </a:xfrm>
      </xdr:grpSpPr>
      <xdr:sp macro="" textlink="">
        <xdr:nvSpPr>
          <xdr:cNvPr id="115" name="CaixaDeTexto 114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16" name="CaixaDeTexto 115"/>
          <xdr:cNvSpPr txBox="1"/>
        </xdr:nvSpPr>
        <xdr:spPr>
          <a:xfrm>
            <a:off x="45847393" y="1637686"/>
            <a:ext cx="65948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17" name="CaixaDeTexto 116"/>
          <xdr:cNvSpPr txBox="1"/>
        </xdr:nvSpPr>
        <xdr:spPr>
          <a:xfrm>
            <a:off x="46688473" y="1658882"/>
            <a:ext cx="35363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122903</xdr:colOff>
      <xdr:row>5</xdr:row>
      <xdr:rowOff>83632</xdr:rowOff>
    </xdr:from>
    <xdr:to>
      <xdr:col>7</xdr:col>
      <xdr:colOff>727</xdr:colOff>
      <xdr:row>9</xdr:row>
      <xdr:rowOff>70478</xdr:rowOff>
    </xdr:to>
    <xdr:sp macro="" textlink="">
      <xdr:nvSpPr>
        <xdr:cNvPr id="6" name="CaixaDeTexto 5"/>
        <xdr:cNvSpPr txBox="1"/>
      </xdr:nvSpPr>
      <xdr:spPr>
        <a:xfrm>
          <a:off x="9509637" y="1420205"/>
          <a:ext cx="2182259" cy="10929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  <xdr:twoCellAnchor>
    <xdr:from>
      <xdr:col>2</xdr:col>
      <xdr:colOff>302499</xdr:colOff>
      <xdr:row>9</xdr:row>
      <xdr:rowOff>556845</xdr:rowOff>
    </xdr:from>
    <xdr:to>
      <xdr:col>3</xdr:col>
      <xdr:colOff>1288490</xdr:colOff>
      <xdr:row>12</xdr:row>
      <xdr:rowOff>87923</xdr:rowOff>
    </xdr:to>
    <xdr:grpSp>
      <xdr:nvGrpSpPr>
        <xdr:cNvPr id="12" name="Grupo 11"/>
        <xdr:cNvGrpSpPr/>
      </xdr:nvGrpSpPr>
      <xdr:grpSpPr>
        <a:xfrm>
          <a:off x="4273691" y="3018691"/>
          <a:ext cx="3066837" cy="762001"/>
          <a:chOff x="3055863" y="-1671068"/>
          <a:chExt cx="2609850" cy="5121050"/>
        </a:xfrm>
      </xdr:grpSpPr>
      <xdr:sp macro="" textlink="">
        <xdr:nvSpPr>
          <xdr:cNvPr id="26777" name="Retângulo 34"/>
          <xdr:cNvSpPr>
            <a:spLocks noChangeArrowheads="1"/>
          </xdr:cNvSpPr>
        </xdr:nvSpPr>
        <xdr:spPr bwMode="auto">
          <a:xfrm>
            <a:off x="3055863" y="-1191894"/>
            <a:ext cx="2609850" cy="4543401"/>
          </a:xfrm>
          <a:prstGeom prst="rect">
            <a:avLst/>
          </a:prstGeom>
          <a:noFill/>
          <a:ln w="9525" algn="ctr">
            <a:solidFill>
              <a:srgbClr val="254061"/>
            </a:solidFill>
            <a:round/>
            <a:headEnd/>
            <a:tailEnd/>
          </a:ln>
        </xdr:spPr>
      </xdr:sp>
      <xdr:sp macro="" textlink="">
        <xdr:nvSpPr>
          <xdr:cNvPr id="4" name="CaixaDeTexto 3"/>
          <xdr:cNvSpPr txBox="1"/>
        </xdr:nvSpPr>
        <xdr:spPr>
          <a:xfrm>
            <a:off x="3111882" y="-1671068"/>
            <a:ext cx="2486025" cy="47487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600" i="1">
                <a:latin typeface="+mn-lt"/>
              </a:rPr>
              <a:t>R.Dif</a:t>
            </a:r>
            <a:r>
              <a:rPr lang="pt-BR" sz="1600">
                <a:latin typeface="+mn-lt"/>
              </a:rPr>
              <a:t>  =  </a:t>
            </a:r>
            <a:r>
              <a:rPr lang="el-GR" sz="4000">
                <a:latin typeface="+mn-lt"/>
              </a:rPr>
              <a:t>Σ</a:t>
            </a:r>
            <a:r>
              <a:rPr lang="el-GR" sz="1600">
                <a:latin typeface="+mn-lt"/>
              </a:rPr>
              <a:t> </a:t>
            </a:r>
            <a:r>
              <a:rPr lang="pt-BR" sz="1400" i="1">
                <a:latin typeface="+mn-lt"/>
              </a:rPr>
              <a:t>base</a:t>
            </a:r>
            <a:r>
              <a:rPr lang="pt-BR" sz="1600" i="1" baseline="-25000">
                <a:latin typeface="Times New Roman" pitchFamily="18" charset="0"/>
                <a:cs typeface="Times New Roman" pitchFamily="18" charset="0"/>
              </a:rPr>
              <a:t>i</a:t>
            </a:r>
            <a:r>
              <a:rPr lang="pt-BR" sz="1600" i="1">
                <a:latin typeface="+mn-lt"/>
              </a:rPr>
              <a:t> x </a:t>
            </a:r>
            <a:r>
              <a:rPr lang="pt-BR" sz="1400" i="1">
                <a:latin typeface="+mn-lt"/>
              </a:rPr>
              <a:t>fator_dif</a:t>
            </a:r>
            <a:r>
              <a:rPr lang="pt-BR" sz="1600" i="1" baseline="-25000">
                <a:latin typeface="Times New Roman" pitchFamily="18" charset="0"/>
                <a:cs typeface="Times New Roman" pitchFamily="18" charset="0"/>
              </a:rPr>
              <a:t>i</a:t>
            </a:r>
          </a:p>
        </xdr:txBody>
      </xdr:sp>
      <xdr:sp macro="" textlink="">
        <xdr:nvSpPr>
          <xdr:cNvPr id="5" name="CaixaDeTexto 4"/>
          <xdr:cNvSpPr txBox="1"/>
        </xdr:nvSpPr>
        <xdr:spPr bwMode="auto">
          <a:xfrm>
            <a:off x="3739881" y="1539927"/>
            <a:ext cx="193355" cy="191005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i</a:t>
            </a:r>
            <a:endParaRPr lang="pt-BR" sz="1200" b="0" i="1"/>
          </a:p>
        </xdr:txBody>
      </xdr:sp>
    </xdr:grpSp>
    <xdr:clientData/>
  </xdr:twoCellAnchor>
  <xdr:twoCellAnchor>
    <xdr:from>
      <xdr:col>2</xdr:col>
      <xdr:colOff>323359</xdr:colOff>
      <xdr:row>6</xdr:row>
      <xdr:rowOff>19294</xdr:rowOff>
    </xdr:from>
    <xdr:to>
      <xdr:col>3</xdr:col>
      <xdr:colOff>1151303</xdr:colOff>
      <xdr:row>8</xdr:row>
      <xdr:rowOff>92563</xdr:rowOff>
    </xdr:to>
    <xdr:grpSp>
      <xdr:nvGrpSpPr>
        <xdr:cNvPr id="11" name="Grupo 10"/>
        <xdr:cNvGrpSpPr/>
      </xdr:nvGrpSpPr>
      <xdr:grpSpPr>
        <a:xfrm>
          <a:off x="4294551" y="1484679"/>
          <a:ext cx="2908790" cy="761999"/>
          <a:chOff x="3803981" y="821349"/>
          <a:chExt cx="2611214" cy="762000"/>
        </a:xfrm>
      </xdr:grpSpPr>
      <xdr:sp macro="" textlink="">
        <xdr:nvSpPr>
          <xdr:cNvPr id="2" name="CaixaDeTexto 1"/>
          <xdr:cNvSpPr txBox="1"/>
        </xdr:nvSpPr>
        <xdr:spPr>
          <a:xfrm>
            <a:off x="3891070" y="1052635"/>
            <a:ext cx="2524125" cy="4699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i="1">
                <a:latin typeface="+mn-lt"/>
              </a:rPr>
              <a:t>R.PMBC.trad = R.Dif + R.Con  </a:t>
            </a:r>
            <a:endParaRPr lang="pt-BR" sz="1600" i="1" baseline="0">
              <a:latin typeface="+mn-lt"/>
              <a:cs typeface="Times New Roman" pitchFamily="18" charset="0"/>
            </a:endParaRPr>
          </a:p>
        </xdr:txBody>
      </xdr:sp>
      <xdr:sp macro="" textlink="">
        <xdr:nvSpPr>
          <xdr:cNvPr id="26783" name="Retângulo 34"/>
          <xdr:cNvSpPr>
            <a:spLocks noChangeArrowheads="1"/>
          </xdr:cNvSpPr>
        </xdr:nvSpPr>
        <xdr:spPr bwMode="auto">
          <a:xfrm>
            <a:off x="3803981" y="821349"/>
            <a:ext cx="2543175" cy="762000"/>
          </a:xfrm>
          <a:prstGeom prst="rect">
            <a:avLst/>
          </a:prstGeom>
          <a:noFill/>
          <a:ln w="9525" algn="ctr">
            <a:solidFill>
              <a:srgbClr val="254061"/>
            </a:solidFill>
            <a:round/>
            <a:headEnd/>
            <a:tailEnd/>
          </a:ln>
        </xdr:spPr>
      </xdr:sp>
    </xdr:grpSp>
    <xdr:clientData/>
  </xdr:twoCellAnchor>
  <xdr:twoCellAnchor>
    <xdr:from>
      <xdr:col>8</xdr:col>
      <xdr:colOff>1729154</xdr:colOff>
      <xdr:row>7</xdr:row>
      <xdr:rowOff>275007</xdr:rowOff>
    </xdr:from>
    <xdr:to>
      <xdr:col>11</xdr:col>
      <xdr:colOff>791306</xdr:colOff>
      <xdr:row>11</xdr:row>
      <xdr:rowOff>273281</xdr:rowOff>
    </xdr:to>
    <xdr:grpSp>
      <xdr:nvGrpSpPr>
        <xdr:cNvPr id="13" name="Grupo 12"/>
        <xdr:cNvGrpSpPr/>
      </xdr:nvGrpSpPr>
      <xdr:grpSpPr>
        <a:xfrm>
          <a:off x="14390077" y="2121392"/>
          <a:ext cx="5524498" cy="1536927"/>
          <a:chOff x="8060643" y="2686957"/>
          <a:chExt cx="4485566" cy="7934192"/>
        </a:xfrm>
      </xdr:grpSpPr>
      <xdr:sp macro="" textlink="">
        <xdr:nvSpPr>
          <xdr:cNvPr id="8" name="CaixaDeTexto 7"/>
          <xdr:cNvSpPr txBox="1"/>
        </xdr:nvSpPr>
        <xdr:spPr>
          <a:xfrm>
            <a:off x="10388275" y="7167857"/>
            <a:ext cx="2157934" cy="34532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600" i="1">
                <a:latin typeface="+mn-lt"/>
              </a:rPr>
              <a:t>R.Con</a:t>
            </a:r>
            <a:r>
              <a:rPr lang="pt-BR" sz="1600">
                <a:latin typeface="+mn-lt"/>
              </a:rPr>
              <a:t>  =  </a:t>
            </a:r>
            <a:r>
              <a:rPr lang="el-GR" sz="4000">
                <a:latin typeface="+mn-lt"/>
              </a:rPr>
              <a:t>Σ</a:t>
            </a:r>
            <a:r>
              <a:rPr lang="el-GR" sz="1600">
                <a:latin typeface="+mn-lt"/>
              </a:rPr>
              <a:t> </a:t>
            </a:r>
            <a:r>
              <a:rPr lang="pt-BR" sz="1400" i="1">
                <a:latin typeface="+mn-lt"/>
              </a:rPr>
              <a:t>base</a:t>
            </a:r>
            <a:r>
              <a:rPr lang="pt-BR" sz="1400" i="1" baseline="-25000">
                <a:latin typeface="Times New Roman" pitchFamily="18" charset="0"/>
                <a:cs typeface="Times New Roman" pitchFamily="18" charset="0"/>
              </a:rPr>
              <a:t>i</a:t>
            </a:r>
            <a:r>
              <a:rPr lang="pt-BR" sz="1600" i="1">
                <a:latin typeface="+mn-lt"/>
              </a:rPr>
              <a:t> x </a:t>
            </a:r>
            <a:r>
              <a:rPr lang="pt-BR" sz="1400" i="1">
                <a:latin typeface="+mn-lt"/>
              </a:rPr>
              <a:t>fator_con</a:t>
            </a:r>
            <a:r>
              <a:rPr lang="pt-BR" sz="1400" i="1" baseline="-25000">
                <a:latin typeface="Times New Roman" pitchFamily="18" charset="0"/>
                <a:cs typeface="Times New Roman" pitchFamily="18" charset="0"/>
              </a:rPr>
              <a:t>i</a:t>
            </a:r>
          </a:p>
        </xdr:txBody>
      </xdr:sp>
      <xdr:sp macro="" textlink="">
        <xdr:nvSpPr>
          <xdr:cNvPr id="10" name="CaixaDeTexto 9"/>
          <xdr:cNvSpPr txBox="1"/>
        </xdr:nvSpPr>
        <xdr:spPr bwMode="auto">
          <a:xfrm flipH="1">
            <a:off x="8060643" y="2686957"/>
            <a:ext cx="238125" cy="2667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i</a:t>
            </a:r>
            <a:endParaRPr lang="pt-BR" sz="1200" b="0" i="1"/>
          </a:p>
        </xdr:txBody>
      </xdr:sp>
    </xdr:grpSp>
    <xdr:clientData/>
  </xdr:twoCellAnchor>
  <xdr:twoCellAnchor>
    <xdr:from>
      <xdr:col>10</xdr:col>
      <xdr:colOff>246989</xdr:colOff>
      <xdr:row>9</xdr:row>
      <xdr:rowOff>613493</xdr:rowOff>
    </xdr:from>
    <xdr:to>
      <xdr:col>12</xdr:col>
      <xdr:colOff>766849</xdr:colOff>
      <xdr:row>12</xdr:row>
      <xdr:rowOff>58618</xdr:rowOff>
    </xdr:to>
    <xdr:grpSp>
      <xdr:nvGrpSpPr>
        <xdr:cNvPr id="14" name="Grupo 13"/>
        <xdr:cNvGrpSpPr/>
      </xdr:nvGrpSpPr>
      <xdr:grpSpPr>
        <a:xfrm>
          <a:off x="17128220" y="3075339"/>
          <a:ext cx="4271244" cy="676048"/>
          <a:chOff x="3055863" y="-1191894"/>
          <a:chExt cx="3624333" cy="4543401"/>
        </a:xfrm>
      </xdr:grpSpPr>
      <xdr:sp macro="" textlink="">
        <xdr:nvSpPr>
          <xdr:cNvPr id="15" name="Retângulo 34"/>
          <xdr:cNvSpPr>
            <a:spLocks noChangeArrowheads="1"/>
          </xdr:cNvSpPr>
        </xdr:nvSpPr>
        <xdr:spPr bwMode="auto">
          <a:xfrm>
            <a:off x="3055863" y="-1191894"/>
            <a:ext cx="2609850" cy="4543401"/>
          </a:xfrm>
          <a:prstGeom prst="rect">
            <a:avLst/>
          </a:prstGeom>
          <a:noFill/>
          <a:ln w="9525" algn="ctr">
            <a:solidFill>
              <a:srgbClr val="254061"/>
            </a:solidFill>
            <a:round/>
            <a:headEnd/>
            <a:tailEnd/>
          </a:ln>
        </xdr:spPr>
      </xdr:sp>
      <xdr:sp macro="" textlink="">
        <xdr:nvSpPr>
          <xdr:cNvPr id="17" name="CaixaDeTexto 16"/>
          <xdr:cNvSpPr txBox="1"/>
        </xdr:nvSpPr>
        <xdr:spPr bwMode="auto">
          <a:xfrm>
            <a:off x="6483346" y="2721709"/>
            <a:ext cx="196850" cy="2667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i</a:t>
            </a:r>
            <a:endParaRPr lang="pt-BR" sz="1200" b="0" i="1"/>
          </a:p>
        </xdr:txBody>
      </xdr:sp>
    </xdr:grpSp>
    <xdr:clientData/>
  </xdr:twoCellAnchor>
  <xdr:twoCellAnchor>
    <xdr:from>
      <xdr:col>10</xdr:col>
      <xdr:colOff>1246404</xdr:colOff>
      <xdr:row>11</xdr:row>
      <xdr:rowOff>101159</xdr:rowOff>
    </xdr:from>
    <xdr:to>
      <xdr:col>10</xdr:col>
      <xdr:colOff>1473616</xdr:colOff>
      <xdr:row>12</xdr:row>
      <xdr:rowOff>77640</xdr:rowOff>
    </xdr:to>
    <xdr:sp macro="" textlink="">
      <xdr:nvSpPr>
        <xdr:cNvPr id="18" name="CaixaDeTexto 17"/>
        <xdr:cNvSpPr txBox="1"/>
      </xdr:nvSpPr>
      <xdr:spPr bwMode="auto">
        <a:xfrm>
          <a:off x="18137404" y="3482534"/>
          <a:ext cx="227212" cy="293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5</xdr:row>
      <xdr:rowOff>190500</xdr:rowOff>
    </xdr:from>
    <xdr:to>
      <xdr:col>15</xdr:col>
      <xdr:colOff>0</xdr:colOff>
      <xdr:row>7</xdr:row>
      <xdr:rowOff>171450</xdr:rowOff>
    </xdr:to>
    <xdr:sp macro="" textlink="">
      <xdr:nvSpPr>
        <xdr:cNvPr id="23569" name="Retângulo 34"/>
        <xdr:cNvSpPr>
          <a:spLocks noChangeArrowheads="1"/>
        </xdr:cNvSpPr>
      </xdr:nvSpPr>
      <xdr:spPr bwMode="auto">
        <a:xfrm>
          <a:off x="4200525" y="1552575"/>
          <a:ext cx="7972425" cy="6762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692150</xdr:colOff>
      <xdr:row>5</xdr:row>
      <xdr:rowOff>346076</xdr:rowOff>
    </xdr:from>
    <xdr:to>
      <xdr:col>14</xdr:col>
      <xdr:colOff>581026</xdr:colOff>
      <xdr:row>7</xdr:row>
      <xdr:rowOff>38100</xdr:rowOff>
    </xdr:to>
    <xdr:sp macro="" textlink="">
      <xdr:nvSpPr>
        <xdr:cNvPr id="3" name="CaixaDeTexto 2"/>
        <xdr:cNvSpPr txBox="1"/>
      </xdr:nvSpPr>
      <xdr:spPr>
        <a:xfrm>
          <a:off x="3330575" y="1708151"/>
          <a:ext cx="7699376" cy="3873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R.sobr</a:t>
          </a:r>
          <a:r>
            <a:rPr lang="pt-BR" sz="1800" i="1" baseline="0">
              <a:latin typeface="+mn-lt"/>
            </a:rPr>
            <a:t> = </a:t>
          </a:r>
          <a:r>
            <a:rPr lang="pt-BR" sz="1800" i="1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R.dotalpuro + R.dotalmisto + R.PMBC + R.PMBAC.pvgbl + R.PMBAC.trad</a:t>
          </a:r>
          <a:endParaRPr lang="pt-BR" sz="1800" i="1" baseline="-250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520701</xdr:colOff>
      <xdr:row>9</xdr:row>
      <xdr:rowOff>25400</xdr:rowOff>
    </xdr:from>
    <xdr:to>
      <xdr:col>8</xdr:col>
      <xdr:colOff>1054100</xdr:colOff>
      <xdr:row>13</xdr:row>
      <xdr:rowOff>12700</xdr:rowOff>
    </xdr:to>
    <xdr:sp macro="" textlink="">
      <xdr:nvSpPr>
        <xdr:cNvPr id="2" name="CaixaDeTexto 1"/>
        <xdr:cNvSpPr txBox="1"/>
      </xdr:nvSpPr>
      <xdr:spPr>
        <a:xfrm>
          <a:off x="5600701" y="2933700"/>
          <a:ext cx="2768599" cy="14478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os 12 últimos meses, incluído o mês base de cálculo do capital, relativos às operações definidas no artigo 6º da Resolução CNSP nº 280/2013</a:t>
          </a:r>
          <a:endParaRPr lang="pt-BR" sz="1400"/>
        </a:p>
      </xdr:txBody>
    </xdr:sp>
    <xdr:clientData/>
  </xdr:twoCellAnchor>
  <xdr:twoCellAnchor>
    <xdr:from>
      <xdr:col>5</xdr:col>
      <xdr:colOff>371475</xdr:colOff>
      <xdr:row>5</xdr:row>
      <xdr:rowOff>180975</xdr:rowOff>
    </xdr:from>
    <xdr:to>
      <xdr:col>8</xdr:col>
      <xdr:colOff>1028700</xdr:colOff>
      <xdr:row>7</xdr:row>
      <xdr:rowOff>161925</xdr:rowOff>
    </xdr:to>
    <xdr:sp macro="" textlink="">
      <xdr:nvSpPr>
        <xdr:cNvPr id="8218" name="Retângulo 34"/>
        <xdr:cNvSpPr>
          <a:spLocks noChangeArrowheads="1"/>
        </xdr:cNvSpPr>
      </xdr:nvSpPr>
      <xdr:spPr bwMode="auto">
        <a:xfrm>
          <a:off x="4210050" y="1543050"/>
          <a:ext cx="4133850" cy="6762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5</xdr:col>
      <xdr:colOff>555625</xdr:colOff>
      <xdr:row>5</xdr:row>
      <xdr:rowOff>333376</xdr:rowOff>
    </xdr:from>
    <xdr:to>
      <xdr:col>8</xdr:col>
      <xdr:colOff>914400</xdr:colOff>
      <xdr:row>7</xdr:row>
      <xdr:rowOff>25400</xdr:rowOff>
    </xdr:to>
    <xdr:sp macro="" textlink="">
      <xdr:nvSpPr>
        <xdr:cNvPr id="5" name="CaixaDeTexto 4"/>
        <xdr:cNvSpPr txBox="1"/>
      </xdr:nvSpPr>
      <xdr:spPr>
        <a:xfrm>
          <a:off x="4391025" y="1717676"/>
          <a:ext cx="3838575" cy="390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R.desp</a:t>
          </a:r>
          <a:r>
            <a:rPr lang="pt-BR" sz="1800" i="1" baseline="0">
              <a:latin typeface="+mn-lt"/>
            </a:rPr>
            <a:t> = </a:t>
          </a:r>
          <a:r>
            <a:rPr lang="pt-BR" sz="1800" i="1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frisco x C.risco + fsobr x C.sobr </a:t>
          </a:r>
          <a:endParaRPr lang="pt-BR" sz="1800" i="1" baseline="-250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4</xdr:row>
      <xdr:rowOff>371475</xdr:rowOff>
    </xdr:from>
    <xdr:to>
      <xdr:col>7</xdr:col>
      <xdr:colOff>9525</xdr:colOff>
      <xdr:row>6</xdr:row>
      <xdr:rowOff>0</xdr:rowOff>
    </xdr:to>
    <xdr:grpSp>
      <xdr:nvGrpSpPr>
        <xdr:cNvPr id="18457" name="Grupo 6"/>
        <xdr:cNvGrpSpPr>
          <a:grpSpLocks/>
        </xdr:cNvGrpSpPr>
      </xdr:nvGrpSpPr>
      <xdr:grpSpPr bwMode="auto">
        <a:xfrm>
          <a:off x="1838325" y="1527175"/>
          <a:ext cx="1981200" cy="390525"/>
          <a:chOff x="5270500" y="3263900"/>
          <a:chExt cx="1866900" cy="393700"/>
        </a:xfrm>
      </xdr:grpSpPr>
      <xdr:cxnSp macro="">
        <xdr:nvCxnSpPr>
          <xdr:cNvPr id="8" name="Conector reto 7"/>
          <xdr:cNvCxnSpPr/>
        </xdr:nvCxnSpPr>
        <xdr:spPr>
          <a:xfrm>
            <a:off x="5308600" y="3455949"/>
            <a:ext cx="76200" cy="201651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Conector reto 8"/>
          <xdr:cNvCxnSpPr/>
        </xdr:nvCxnSpPr>
        <xdr:spPr>
          <a:xfrm flipH="1">
            <a:off x="5384800" y="3263900"/>
            <a:ext cx="142875" cy="3937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Conector reto 9"/>
          <xdr:cNvCxnSpPr/>
        </xdr:nvCxnSpPr>
        <xdr:spPr>
          <a:xfrm>
            <a:off x="5508625" y="3263900"/>
            <a:ext cx="162877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Conector reto 10"/>
          <xdr:cNvCxnSpPr/>
        </xdr:nvCxnSpPr>
        <xdr:spPr>
          <a:xfrm flipH="1">
            <a:off x="5270500" y="3475154"/>
            <a:ext cx="38100" cy="1920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0</xdr:colOff>
      <xdr:row>7</xdr:row>
      <xdr:rowOff>9525</xdr:rowOff>
    </xdr:from>
    <xdr:to>
      <xdr:col>4</xdr:col>
      <xdr:colOff>123825</xdr:colOff>
      <xdr:row>14</xdr:row>
      <xdr:rowOff>20925</xdr:rowOff>
    </xdr:to>
    <xdr:grpSp>
      <xdr:nvGrpSpPr>
        <xdr:cNvPr id="18458" name="Grupo 20"/>
        <xdr:cNvGrpSpPr>
          <a:grpSpLocks/>
        </xdr:cNvGrpSpPr>
      </xdr:nvGrpSpPr>
      <xdr:grpSpPr bwMode="auto">
        <a:xfrm>
          <a:off x="1981200" y="2308225"/>
          <a:ext cx="123825" cy="2678400"/>
          <a:chOff x="1866900" y="2311400"/>
          <a:chExt cx="120700" cy="2676013"/>
        </a:xfrm>
      </xdr:grpSpPr>
      <xdr:cxnSp macro="">
        <xdr:nvCxnSpPr>
          <xdr:cNvPr id="18" name="Conector reto 17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Conector reto 18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Conector reto 19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10</xdr:col>
      <xdr:colOff>495300</xdr:colOff>
      <xdr:row>7</xdr:row>
      <xdr:rowOff>19050</xdr:rowOff>
    </xdr:from>
    <xdr:to>
      <xdr:col>11</xdr:col>
      <xdr:colOff>9525</xdr:colOff>
      <xdr:row>14</xdr:row>
      <xdr:rowOff>30450</xdr:rowOff>
    </xdr:to>
    <xdr:grpSp>
      <xdr:nvGrpSpPr>
        <xdr:cNvPr id="18459" name="Grupo 21"/>
        <xdr:cNvGrpSpPr>
          <a:grpSpLocks/>
        </xdr:cNvGrpSpPr>
      </xdr:nvGrpSpPr>
      <xdr:grpSpPr bwMode="auto">
        <a:xfrm>
          <a:off x="6134100" y="2317750"/>
          <a:ext cx="123825" cy="2678400"/>
          <a:chOff x="3594100" y="2315087"/>
          <a:chExt cx="120700" cy="2676013"/>
        </a:xfrm>
      </xdr:grpSpPr>
      <xdr:cxnSp macro="">
        <xdr:nvCxnSpPr>
          <xdr:cNvPr id="15" name="Conector reto 14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6" name="Conector reto 15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Conector reto 16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0</xdr:colOff>
      <xdr:row>16</xdr:row>
      <xdr:rowOff>9525</xdr:rowOff>
    </xdr:from>
    <xdr:to>
      <xdr:col>4</xdr:col>
      <xdr:colOff>123825</xdr:colOff>
      <xdr:row>23</xdr:row>
      <xdr:rowOff>19050</xdr:rowOff>
    </xdr:to>
    <xdr:grpSp>
      <xdr:nvGrpSpPr>
        <xdr:cNvPr id="18460" name="Grupo 22"/>
        <xdr:cNvGrpSpPr>
          <a:grpSpLocks/>
        </xdr:cNvGrpSpPr>
      </xdr:nvGrpSpPr>
      <xdr:grpSpPr bwMode="auto">
        <a:xfrm>
          <a:off x="1981200" y="5927725"/>
          <a:ext cx="123825" cy="2676525"/>
          <a:chOff x="1866900" y="2311400"/>
          <a:chExt cx="120700" cy="2676013"/>
        </a:xfrm>
      </xdr:grpSpPr>
      <xdr:cxnSp macro="">
        <xdr:nvCxnSpPr>
          <xdr:cNvPr id="24" name="Conector reto 23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5" name="Conector reto 24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6" name="Conector reto 25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6</xdr:col>
      <xdr:colOff>504825</xdr:colOff>
      <xdr:row>16</xdr:row>
      <xdr:rowOff>19050</xdr:rowOff>
    </xdr:from>
    <xdr:to>
      <xdr:col>7</xdr:col>
      <xdr:colOff>19050</xdr:colOff>
      <xdr:row>23</xdr:row>
      <xdr:rowOff>28575</xdr:rowOff>
    </xdr:to>
    <xdr:grpSp>
      <xdr:nvGrpSpPr>
        <xdr:cNvPr id="18461" name="Grupo 26"/>
        <xdr:cNvGrpSpPr>
          <a:grpSpLocks/>
        </xdr:cNvGrpSpPr>
      </xdr:nvGrpSpPr>
      <xdr:grpSpPr bwMode="auto">
        <a:xfrm>
          <a:off x="3705225" y="5937250"/>
          <a:ext cx="123825" cy="2676525"/>
          <a:chOff x="3594100" y="2315087"/>
          <a:chExt cx="120700" cy="2676013"/>
        </a:xfrm>
      </xdr:grpSpPr>
      <xdr:cxnSp macro="">
        <xdr:nvCxnSpPr>
          <xdr:cNvPr id="28" name="Conector reto 27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9" name="Conector reto 28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0" name="Conector reto 29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0</xdr:colOff>
      <xdr:row>4</xdr:row>
      <xdr:rowOff>12700</xdr:rowOff>
    </xdr:from>
    <xdr:to>
      <xdr:col>16</xdr:col>
      <xdr:colOff>317500</xdr:colOff>
      <xdr:row>24</xdr:row>
      <xdr:rowOff>0</xdr:rowOff>
    </xdr:to>
    <xdr:sp macro="" textlink="">
      <xdr:nvSpPr>
        <xdr:cNvPr id="31" name="Retângulo 30"/>
        <xdr:cNvSpPr/>
      </xdr:nvSpPr>
      <xdr:spPr>
        <a:xfrm>
          <a:off x="152400" y="1168400"/>
          <a:ext cx="9347200" cy="76073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BR"/>
        </a:p>
      </xdr:txBody>
    </xdr:sp>
    <xdr:clientData/>
  </xdr:twoCellAnchor>
  <xdr:twoCellAnchor>
    <xdr:from>
      <xdr:col>8</xdr:col>
      <xdr:colOff>0</xdr:colOff>
      <xdr:row>16</xdr:row>
      <xdr:rowOff>0</xdr:rowOff>
    </xdr:from>
    <xdr:to>
      <xdr:col>8</xdr:col>
      <xdr:colOff>123825</xdr:colOff>
      <xdr:row>23</xdr:row>
      <xdr:rowOff>9525</xdr:rowOff>
    </xdr:to>
    <xdr:grpSp>
      <xdr:nvGrpSpPr>
        <xdr:cNvPr id="27" name="Grupo 22"/>
        <xdr:cNvGrpSpPr>
          <a:grpSpLocks/>
        </xdr:cNvGrpSpPr>
      </xdr:nvGrpSpPr>
      <xdr:grpSpPr bwMode="auto">
        <a:xfrm>
          <a:off x="4419600" y="5918200"/>
          <a:ext cx="123825" cy="2676525"/>
          <a:chOff x="1866900" y="2311400"/>
          <a:chExt cx="120700" cy="2676013"/>
        </a:xfrm>
      </xdr:grpSpPr>
      <xdr:cxnSp macro="">
        <xdr:nvCxnSpPr>
          <xdr:cNvPr id="32" name="Conector reto 31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3" name="Conector reto 32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4" name="Conector reto 33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10</xdr:col>
      <xdr:colOff>504825</xdr:colOff>
      <xdr:row>16</xdr:row>
      <xdr:rowOff>9525</xdr:rowOff>
    </xdr:from>
    <xdr:to>
      <xdr:col>11</xdr:col>
      <xdr:colOff>19050</xdr:colOff>
      <xdr:row>23</xdr:row>
      <xdr:rowOff>19050</xdr:rowOff>
    </xdr:to>
    <xdr:grpSp>
      <xdr:nvGrpSpPr>
        <xdr:cNvPr id="35" name="Grupo 26"/>
        <xdr:cNvGrpSpPr>
          <a:grpSpLocks/>
        </xdr:cNvGrpSpPr>
      </xdr:nvGrpSpPr>
      <xdr:grpSpPr bwMode="auto">
        <a:xfrm>
          <a:off x="6143625" y="5927725"/>
          <a:ext cx="123825" cy="2676525"/>
          <a:chOff x="3594100" y="2315087"/>
          <a:chExt cx="120700" cy="2676013"/>
        </a:xfrm>
      </xdr:grpSpPr>
      <xdr:cxnSp macro="">
        <xdr:nvCxnSpPr>
          <xdr:cNvPr id="36" name="Conector reto 35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7" name="Conector reto 36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8" name="Conector reto 37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12</xdr:col>
      <xdr:colOff>0</xdr:colOff>
      <xdr:row>16</xdr:row>
      <xdr:rowOff>0</xdr:rowOff>
    </xdr:from>
    <xdr:to>
      <xdr:col>12</xdr:col>
      <xdr:colOff>123825</xdr:colOff>
      <xdr:row>23</xdr:row>
      <xdr:rowOff>9525</xdr:rowOff>
    </xdr:to>
    <xdr:grpSp>
      <xdr:nvGrpSpPr>
        <xdr:cNvPr id="39" name="Grupo 22"/>
        <xdr:cNvGrpSpPr>
          <a:grpSpLocks/>
        </xdr:cNvGrpSpPr>
      </xdr:nvGrpSpPr>
      <xdr:grpSpPr bwMode="auto">
        <a:xfrm>
          <a:off x="6858000" y="5918200"/>
          <a:ext cx="123825" cy="2676525"/>
          <a:chOff x="1866900" y="2311400"/>
          <a:chExt cx="120700" cy="2676013"/>
        </a:xfrm>
      </xdr:grpSpPr>
      <xdr:cxnSp macro="">
        <xdr:nvCxnSpPr>
          <xdr:cNvPr id="40" name="Conector reto 39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1" name="Conector reto 40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2" name="Conector reto 41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14</xdr:col>
      <xdr:colOff>492125</xdr:colOff>
      <xdr:row>16</xdr:row>
      <xdr:rowOff>9525</xdr:rowOff>
    </xdr:from>
    <xdr:to>
      <xdr:col>15</xdr:col>
      <xdr:colOff>6350</xdr:colOff>
      <xdr:row>23</xdr:row>
      <xdr:rowOff>19050</xdr:rowOff>
    </xdr:to>
    <xdr:grpSp>
      <xdr:nvGrpSpPr>
        <xdr:cNvPr id="43" name="Grupo 26"/>
        <xdr:cNvGrpSpPr>
          <a:grpSpLocks/>
        </xdr:cNvGrpSpPr>
      </xdr:nvGrpSpPr>
      <xdr:grpSpPr bwMode="auto">
        <a:xfrm>
          <a:off x="8569325" y="5927725"/>
          <a:ext cx="123825" cy="2676525"/>
          <a:chOff x="3594100" y="2315087"/>
          <a:chExt cx="120700" cy="2676013"/>
        </a:xfrm>
      </xdr:grpSpPr>
      <xdr:cxnSp macro="">
        <xdr:nvCxnSpPr>
          <xdr:cNvPr id="44" name="Conector reto 43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5" name="Conector reto 44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6" name="Conector reto 45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8</xdr:row>
      <xdr:rowOff>482600</xdr:rowOff>
    </xdr:from>
    <xdr:to>
      <xdr:col>3</xdr:col>
      <xdr:colOff>1066800</xdr:colOff>
      <xdr:row>9</xdr:row>
      <xdr:rowOff>215900</xdr:rowOff>
    </xdr:to>
    <xdr:sp macro="" textlink="">
      <xdr:nvSpPr>
        <xdr:cNvPr id="3" name="CaixaDeTexto 2"/>
        <xdr:cNvSpPr txBox="1"/>
      </xdr:nvSpPr>
      <xdr:spPr>
        <a:xfrm>
          <a:off x="4254500" y="3009900"/>
          <a:ext cx="571500" cy="241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prov</a:t>
          </a:r>
        </a:p>
      </xdr:txBody>
    </xdr:sp>
    <xdr:clientData/>
  </xdr:twoCellAnchor>
  <xdr:twoCellAnchor>
    <xdr:from>
      <xdr:col>4</xdr:col>
      <xdr:colOff>215900</xdr:colOff>
      <xdr:row>9</xdr:row>
      <xdr:rowOff>25400</xdr:rowOff>
    </xdr:from>
    <xdr:to>
      <xdr:col>4</xdr:col>
      <xdr:colOff>2031999</xdr:colOff>
      <xdr:row>15</xdr:row>
      <xdr:rowOff>76199</xdr:rowOff>
    </xdr:to>
    <xdr:sp macro="" textlink="">
      <xdr:nvSpPr>
        <xdr:cNvPr id="4" name="CaixaDeTexto 3"/>
        <xdr:cNvSpPr txBox="1"/>
      </xdr:nvSpPr>
      <xdr:spPr>
        <a:xfrm>
          <a:off x="5118100" y="3060700"/>
          <a:ext cx="1816099" cy="19430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dos sinistros retidos 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dos últimos 12 meses anteriores ao</a:t>
          </a:r>
        </a:p>
        <a:p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mês de cálculo “</a:t>
          </a:r>
          <a:r>
            <a:rPr lang="pt-BR" sz="1400" i="1" baseline="0" smtClean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m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”</a:t>
          </a:r>
          <a:r>
            <a:rPr lang="pt-BR" sz="1400" baseline="0"/>
            <a:t>, relativos a cada classe de negócio</a:t>
          </a:r>
          <a:endParaRPr lang="pt-BR" sz="1400"/>
        </a:p>
      </xdr:txBody>
    </xdr:sp>
    <xdr:clientData/>
  </xdr:twoCellAnchor>
  <xdr:twoCellAnchor>
    <xdr:from>
      <xdr:col>19</xdr:col>
      <xdr:colOff>393700</xdr:colOff>
      <xdr:row>8</xdr:row>
      <xdr:rowOff>495300</xdr:rowOff>
    </xdr:from>
    <xdr:to>
      <xdr:col>20</xdr:col>
      <xdr:colOff>330200</xdr:colOff>
      <xdr:row>9</xdr:row>
      <xdr:rowOff>241301</xdr:rowOff>
    </xdr:to>
    <xdr:sp macro="" textlink="">
      <xdr:nvSpPr>
        <xdr:cNvPr id="5" name="CaixaDeTexto 4"/>
        <xdr:cNvSpPr txBox="1"/>
      </xdr:nvSpPr>
      <xdr:spPr>
        <a:xfrm>
          <a:off x="16014700" y="3022600"/>
          <a:ext cx="546100" cy="2540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prov</a:t>
          </a:r>
        </a:p>
      </xdr:txBody>
    </xdr:sp>
    <xdr:clientData/>
  </xdr:twoCellAnchor>
  <xdr:twoCellAnchor>
    <xdr:from>
      <xdr:col>5</xdr:col>
      <xdr:colOff>0</xdr:colOff>
      <xdr:row>10</xdr:row>
      <xdr:rowOff>96837</xdr:rowOff>
    </xdr:from>
    <xdr:to>
      <xdr:col>5</xdr:col>
      <xdr:colOff>241300</xdr:colOff>
      <xdr:row>11</xdr:row>
      <xdr:rowOff>71437</xdr:rowOff>
    </xdr:to>
    <xdr:sp macro="" textlink="">
      <xdr:nvSpPr>
        <xdr:cNvPr id="6" name="CaixaDeTexto 5"/>
        <xdr:cNvSpPr txBox="1"/>
      </xdr:nvSpPr>
      <xdr:spPr>
        <a:xfrm>
          <a:off x="7683500" y="3576637"/>
          <a:ext cx="241300" cy="355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5</xdr:col>
      <xdr:colOff>355600</xdr:colOff>
      <xdr:row>10</xdr:row>
      <xdr:rowOff>0</xdr:rowOff>
    </xdr:from>
    <xdr:to>
      <xdr:col>5</xdr:col>
      <xdr:colOff>581025</xdr:colOff>
      <xdr:row>10</xdr:row>
      <xdr:rowOff>292100</xdr:rowOff>
    </xdr:to>
    <xdr:sp macro="" textlink="">
      <xdr:nvSpPr>
        <xdr:cNvPr id="7" name="CaixaDeTexto 6"/>
        <xdr:cNvSpPr txBox="1"/>
      </xdr:nvSpPr>
      <xdr:spPr>
        <a:xfrm>
          <a:off x="8039100" y="3479800"/>
          <a:ext cx="225425" cy="292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l</a:t>
          </a:r>
        </a:p>
      </xdr:txBody>
    </xdr:sp>
    <xdr:clientData/>
  </xdr:twoCellAnchor>
  <xdr:twoCellAnchor>
    <xdr:from>
      <xdr:col>42</xdr:col>
      <xdr:colOff>647700</xdr:colOff>
      <xdr:row>10</xdr:row>
      <xdr:rowOff>28575</xdr:rowOff>
    </xdr:from>
    <xdr:to>
      <xdr:col>44</xdr:col>
      <xdr:colOff>142875</xdr:colOff>
      <xdr:row>11</xdr:row>
      <xdr:rowOff>247650</xdr:rowOff>
    </xdr:to>
    <xdr:grpSp>
      <xdr:nvGrpSpPr>
        <xdr:cNvPr id="29289" name="Grupo 74"/>
        <xdr:cNvGrpSpPr>
          <a:grpSpLocks/>
        </xdr:cNvGrpSpPr>
      </xdr:nvGrpSpPr>
      <xdr:grpSpPr bwMode="auto">
        <a:xfrm>
          <a:off x="49174400" y="3508375"/>
          <a:ext cx="1920875" cy="600075"/>
          <a:chOff x="45732700" y="1637686"/>
          <a:chExt cx="1854200" cy="445114"/>
        </a:xfrm>
      </xdr:grpSpPr>
      <xdr:sp macro="" textlink="">
        <xdr:nvSpPr>
          <xdr:cNvPr id="9" name="CaixaDeTexto 8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0" name="CaixaDeTexto 9"/>
          <xdr:cNvSpPr txBox="1"/>
        </xdr:nvSpPr>
        <xdr:spPr>
          <a:xfrm>
            <a:off x="45842850" y="1637686"/>
            <a:ext cx="660903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1" name="CaixaDeTexto 10"/>
          <xdr:cNvSpPr txBox="1"/>
        </xdr:nvSpPr>
        <xdr:spPr>
          <a:xfrm>
            <a:off x="46714875" y="1651817"/>
            <a:ext cx="357989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43</xdr:col>
      <xdr:colOff>457200</xdr:colOff>
      <xdr:row>8</xdr:row>
      <xdr:rowOff>428625</xdr:rowOff>
    </xdr:from>
    <xdr:to>
      <xdr:col>44</xdr:col>
      <xdr:colOff>571500</xdr:colOff>
      <xdr:row>10</xdr:row>
      <xdr:rowOff>76200</xdr:rowOff>
    </xdr:to>
    <xdr:grpSp>
      <xdr:nvGrpSpPr>
        <xdr:cNvPr id="29290" name="Grupo 74"/>
        <xdr:cNvGrpSpPr>
          <a:grpSpLocks/>
        </xdr:cNvGrpSpPr>
      </xdr:nvGrpSpPr>
      <xdr:grpSpPr bwMode="auto">
        <a:xfrm>
          <a:off x="49695100" y="2955925"/>
          <a:ext cx="1828800" cy="600075"/>
          <a:chOff x="45732700" y="1637686"/>
          <a:chExt cx="1854200" cy="445114"/>
        </a:xfrm>
      </xdr:grpSpPr>
      <xdr:sp macro="" textlink="">
        <xdr:nvSpPr>
          <xdr:cNvPr id="13" name="CaixaDeTexto 12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4" name="CaixaDeTexto 13"/>
          <xdr:cNvSpPr txBox="1"/>
        </xdr:nvSpPr>
        <xdr:spPr>
          <a:xfrm>
            <a:off x="45848587" y="1637686"/>
            <a:ext cx="656696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5" name="CaixaDeTexto 14"/>
          <xdr:cNvSpPr txBox="1"/>
        </xdr:nvSpPr>
        <xdr:spPr>
          <a:xfrm>
            <a:off x="46737058" y="1652045"/>
            <a:ext cx="357320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23</xdr:col>
      <xdr:colOff>657225</xdr:colOff>
      <xdr:row>10</xdr:row>
      <xdr:rowOff>28575</xdr:rowOff>
    </xdr:from>
    <xdr:to>
      <xdr:col>25</xdr:col>
      <xdr:colOff>161925</xdr:colOff>
      <xdr:row>11</xdr:row>
      <xdr:rowOff>247650</xdr:rowOff>
    </xdr:to>
    <xdr:grpSp>
      <xdr:nvGrpSpPr>
        <xdr:cNvPr id="29291" name="Grupo 74"/>
        <xdr:cNvGrpSpPr>
          <a:grpSpLocks/>
        </xdr:cNvGrpSpPr>
      </xdr:nvGrpSpPr>
      <xdr:grpSpPr bwMode="auto">
        <a:xfrm>
          <a:off x="18691225" y="3508375"/>
          <a:ext cx="1930400" cy="600075"/>
          <a:chOff x="45732700" y="1637686"/>
          <a:chExt cx="1854200" cy="445114"/>
        </a:xfrm>
      </xdr:grpSpPr>
      <xdr:sp macro="" textlink="">
        <xdr:nvSpPr>
          <xdr:cNvPr id="17" name="CaixaDeTexto 16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8" name="CaixaDeTexto 17"/>
          <xdr:cNvSpPr txBox="1"/>
        </xdr:nvSpPr>
        <xdr:spPr>
          <a:xfrm>
            <a:off x="45842308" y="1637686"/>
            <a:ext cx="657647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9" name="CaixaDeTexto 18"/>
          <xdr:cNvSpPr txBox="1"/>
        </xdr:nvSpPr>
        <xdr:spPr>
          <a:xfrm>
            <a:off x="46700903" y="1651817"/>
            <a:ext cx="35622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24</xdr:col>
      <xdr:colOff>466725</xdr:colOff>
      <xdr:row>8</xdr:row>
      <xdr:rowOff>428625</xdr:rowOff>
    </xdr:from>
    <xdr:to>
      <xdr:col>25</xdr:col>
      <xdr:colOff>581025</xdr:colOff>
      <xdr:row>10</xdr:row>
      <xdr:rowOff>76200</xdr:rowOff>
    </xdr:to>
    <xdr:grpSp>
      <xdr:nvGrpSpPr>
        <xdr:cNvPr id="29292" name="Grupo 74"/>
        <xdr:cNvGrpSpPr>
          <a:grpSpLocks/>
        </xdr:cNvGrpSpPr>
      </xdr:nvGrpSpPr>
      <xdr:grpSpPr bwMode="auto">
        <a:xfrm>
          <a:off x="19211925" y="2955925"/>
          <a:ext cx="1828800" cy="600075"/>
          <a:chOff x="45732700" y="1637686"/>
          <a:chExt cx="1854200" cy="445114"/>
        </a:xfrm>
      </xdr:grpSpPr>
      <xdr:sp macro="" textlink="">
        <xdr:nvSpPr>
          <xdr:cNvPr id="21" name="CaixaDeTexto 20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22" name="CaixaDeTexto 21"/>
          <xdr:cNvSpPr txBox="1"/>
        </xdr:nvSpPr>
        <xdr:spPr>
          <a:xfrm>
            <a:off x="45848588" y="1637686"/>
            <a:ext cx="656696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23" name="CaixaDeTexto 22"/>
          <xdr:cNvSpPr txBox="1"/>
        </xdr:nvSpPr>
        <xdr:spPr>
          <a:xfrm>
            <a:off x="46737058" y="1652045"/>
            <a:ext cx="357320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28</xdr:col>
      <xdr:colOff>314325</xdr:colOff>
      <xdr:row>8</xdr:row>
      <xdr:rowOff>485775</xdr:rowOff>
    </xdr:from>
    <xdr:to>
      <xdr:col>31</xdr:col>
      <xdr:colOff>9525</xdr:colOff>
      <xdr:row>10</xdr:row>
      <xdr:rowOff>200025</xdr:rowOff>
    </xdr:to>
    <xdr:grpSp>
      <xdr:nvGrpSpPr>
        <xdr:cNvPr id="29293" name="Grupo 59"/>
        <xdr:cNvGrpSpPr>
          <a:grpSpLocks/>
        </xdr:cNvGrpSpPr>
      </xdr:nvGrpSpPr>
      <xdr:grpSpPr bwMode="auto">
        <a:xfrm>
          <a:off x="25727025" y="3013075"/>
          <a:ext cx="4648200" cy="666750"/>
          <a:chOff x="43116500" y="1955800"/>
          <a:chExt cx="4648200" cy="673100"/>
        </a:xfrm>
      </xdr:grpSpPr>
      <xdr:sp macro="" textlink="">
        <xdr:nvSpPr>
          <xdr:cNvPr id="29" name="CaixaDeTexto 28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-3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-3000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30" name="CaixaDeTexto 29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31" name="CaixaDeTexto 30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32" name="CaixaDeTexto 31"/>
          <xdr:cNvSpPr txBox="1"/>
        </xdr:nvSpPr>
        <xdr:spPr>
          <a:xfrm>
            <a:off x="46466640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33" name="CaixaDeTexto 32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34" name="CaixaDeTexto 33"/>
          <xdr:cNvSpPr txBox="1"/>
        </xdr:nvSpPr>
        <xdr:spPr>
          <a:xfrm>
            <a:off x="4699159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</xdr:grpSp>
    <xdr:clientData/>
  </xdr:twoCellAnchor>
  <xdr:twoCellAnchor>
    <xdr:from>
      <xdr:col>47</xdr:col>
      <xdr:colOff>581025</xdr:colOff>
      <xdr:row>8</xdr:row>
      <xdr:rowOff>466725</xdr:rowOff>
    </xdr:from>
    <xdr:to>
      <xdr:col>50</xdr:col>
      <xdr:colOff>276225</xdr:colOff>
      <xdr:row>10</xdr:row>
      <xdr:rowOff>180975</xdr:rowOff>
    </xdr:to>
    <xdr:grpSp>
      <xdr:nvGrpSpPr>
        <xdr:cNvPr id="29294" name="Grupo 59"/>
        <xdr:cNvGrpSpPr>
          <a:grpSpLocks/>
        </xdr:cNvGrpSpPr>
      </xdr:nvGrpSpPr>
      <xdr:grpSpPr bwMode="auto">
        <a:xfrm>
          <a:off x="56486425" y="2994025"/>
          <a:ext cx="4648200" cy="666750"/>
          <a:chOff x="43116500" y="1955800"/>
          <a:chExt cx="4648200" cy="673100"/>
        </a:xfrm>
      </xdr:grpSpPr>
      <xdr:sp macro="" textlink="">
        <xdr:nvSpPr>
          <xdr:cNvPr id="40" name="CaixaDeTexto 39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-3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-3000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41" name="CaixaDeTexto 40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42" name="CaixaDeTexto 41"/>
          <xdr:cNvSpPr txBox="1"/>
        </xdr:nvSpPr>
        <xdr:spPr>
          <a:xfrm>
            <a:off x="45292659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43" name="CaixaDeTexto 42"/>
          <xdr:cNvSpPr txBox="1"/>
        </xdr:nvSpPr>
        <xdr:spPr>
          <a:xfrm>
            <a:off x="46466640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44" name="CaixaDeTexto 43"/>
          <xdr:cNvSpPr txBox="1"/>
        </xdr:nvSpPr>
        <xdr:spPr>
          <a:xfrm>
            <a:off x="44538639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45" name="CaixaDeTexto 44"/>
          <xdr:cNvSpPr txBox="1"/>
        </xdr:nvSpPr>
        <xdr:spPr>
          <a:xfrm>
            <a:off x="47048858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</xdr:grpSp>
    <xdr:clientData/>
  </xdr:twoCellAnchor>
  <xdr:twoCellAnchor>
    <xdr:from>
      <xdr:col>4</xdr:col>
      <xdr:colOff>0</xdr:colOff>
      <xdr:row>4</xdr:row>
      <xdr:rowOff>104775</xdr:rowOff>
    </xdr:from>
    <xdr:to>
      <xdr:col>13</xdr:col>
      <xdr:colOff>561975</xdr:colOff>
      <xdr:row>8</xdr:row>
      <xdr:rowOff>114300</xdr:rowOff>
    </xdr:to>
    <xdr:sp macro="" textlink="">
      <xdr:nvSpPr>
        <xdr:cNvPr id="29295" name="Retângulo 34"/>
        <xdr:cNvSpPr>
          <a:spLocks noChangeArrowheads="1"/>
        </xdr:cNvSpPr>
      </xdr:nvSpPr>
      <xdr:spPr bwMode="auto">
        <a:xfrm>
          <a:off x="4886325" y="1285875"/>
          <a:ext cx="7620000" cy="133350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4</xdr:col>
      <xdr:colOff>1895475</xdr:colOff>
      <xdr:row>5</xdr:row>
      <xdr:rowOff>57150</xdr:rowOff>
    </xdr:from>
    <xdr:to>
      <xdr:col>13</xdr:col>
      <xdr:colOff>266700</xdr:colOff>
      <xdr:row>7</xdr:row>
      <xdr:rowOff>85725</xdr:rowOff>
    </xdr:to>
    <xdr:grpSp>
      <xdr:nvGrpSpPr>
        <xdr:cNvPr id="29296" name="Grupo 32"/>
        <xdr:cNvGrpSpPr>
          <a:grpSpLocks/>
        </xdr:cNvGrpSpPr>
      </xdr:nvGrpSpPr>
      <xdr:grpSpPr bwMode="auto">
        <a:xfrm>
          <a:off x="6772275" y="1568450"/>
          <a:ext cx="5432425" cy="727075"/>
          <a:chOff x="11163300" y="1181100"/>
          <a:chExt cx="5435600" cy="723900"/>
        </a:xfrm>
      </xdr:grpSpPr>
      <xdr:cxnSp macro="">
        <xdr:nvCxnSpPr>
          <xdr:cNvPr id="65" name="Conector reto 3"/>
          <xdr:cNvCxnSpPr/>
        </xdr:nvCxnSpPr>
        <xdr:spPr>
          <a:xfrm>
            <a:off x="11210981" y="1485900"/>
            <a:ext cx="133506" cy="40957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6" name="Conector reto 65"/>
          <xdr:cNvCxnSpPr/>
        </xdr:nvCxnSpPr>
        <xdr:spPr>
          <a:xfrm flipH="1">
            <a:off x="11344487" y="1181100"/>
            <a:ext cx="171651" cy="7239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7" name="Conector reto 66"/>
          <xdr:cNvCxnSpPr/>
        </xdr:nvCxnSpPr>
        <xdr:spPr>
          <a:xfrm>
            <a:off x="11506601" y="1181100"/>
            <a:ext cx="5092299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8" name="Conector reto 67"/>
          <xdr:cNvCxnSpPr/>
        </xdr:nvCxnSpPr>
        <xdr:spPr>
          <a:xfrm flipH="1">
            <a:off x="11163300" y="1495425"/>
            <a:ext cx="66753" cy="9525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28575</xdr:colOff>
      <xdr:row>5</xdr:row>
      <xdr:rowOff>47625</xdr:rowOff>
    </xdr:from>
    <xdr:to>
      <xdr:col>16</xdr:col>
      <xdr:colOff>333375</xdr:colOff>
      <xdr:row>7</xdr:row>
      <xdr:rowOff>152400</xdr:rowOff>
    </xdr:to>
    <xdr:grpSp>
      <xdr:nvGrpSpPr>
        <xdr:cNvPr id="29297" name="Grupo 18"/>
        <xdr:cNvGrpSpPr>
          <a:grpSpLocks/>
        </xdr:cNvGrpSpPr>
      </xdr:nvGrpSpPr>
      <xdr:grpSpPr bwMode="auto">
        <a:xfrm>
          <a:off x="7089775" y="1558925"/>
          <a:ext cx="7010400" cy="803275"/>
          <a:chOff x="9535893" y="1181100"/>
          <a:chExt cx="7012207" cy="800100"/>
        </a:xfrm>
      </xdr:grpSpPr>
      <xdr:sp macro="" textlink="">
        <xdr:nvSpPr>
          <xdr:cNvPr id="55" name="CaixaDeTexto 54"/>
          <xdr:cNvSpPr txBox="1"/>
        </xdr:nvSpPr>
        <xdr:spPr>
          <a:xfrm>
            <a:off x="9535893" y="1190625"/>
            <a:ext cx="7012207" cy="676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l-GR" sz="4000" i="0">
                <a:latin typeface="+mn-lt"/>
                <a:cs typeface="Times New Roman" pitchFamily="18" charset="0"/>
              </a:rPr>
              <a:t>Σ</a:t>
            </a:r>
            <a:r>
              <a:rPr lang="pt-BR" sz="4000" i="0">
                <a:latin typeface="+mn-lt"/>
                <a:cs typeface="Times New Roman" pitchFamily="18" charset="0"/>
              </a:rPr>
              <a:t> </a:t>
            </a:r>
            <a:r>
              <a:rPr lang="el-GR" sz="40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Σ</a:t>
            </a:r>
            <a:r>
              <a:rPr lang="pt-BR" sz="40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b="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/>
          </a:p>
        </xdr:txBody>
      </xdr:sp>
      <xdr:sp macro="" textlink="">
        <xdr:nvSpPr>
          <xdr:cNvPr id="56" name="CaixaDeTexto 55"/>
          <xdr:cNvSpPr txBox="1"/>
        </xdr:nvSpPr>
        <xdr:spPr>
          <a:xfrm>
            <a:off x="9878881" y="1685925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l</a:t>
            </a:r>
            <a:r>
              <a:rPr lang="pt-BR" sz="1200" b="0" i="1"/>
              <a:t>=1</a:t>
            </a:r>
          </a:p>
        </xdr:txBody>
      </xdr:sp>
      <xdr:sp macro="" textlink="">
        <xdr:nvSpPr>
          <xdr:cNvPr id="57" name="CaixaDeTexto 56"/>
          <xdr:cNvSpPr txBox="1"/>
        </xdr:nvSpPr>
        <xdr:spPr>
          <a:xfrm>
            <a:off x="9545420" y="1685925"/>
            <a:ext cx="409681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k</a:t>
            </a:r>
            <a:r>
              <a:rPr lang="pt-BR" sz="1200" b="0" i="1"/>
              <a:t>=1</a:t>
            </a:r>
          </a:p>
        </xdr:txBody>
      </xdr:sp>
      <xdr:sp macro="" textlink="">
        <xdr:nvSpPr>
          <xdr:cNvPr id="58" name="CaixaDeTexto 57"/>
          <xdr:cNvSpPr txBox="1"/>
        </xdr:nvSpPr>
        <xdr:spPr>
          <a:xfrm>
            <a:off x="9574003" y="1181100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17</a:t>
            </a:r>
          </a:p>
        </xdr:txBody>
      </xdr:sp>
      <xdr:sp macro="" textlink="">
        <xdr:nvSpPr>
          <xdr:cNvPr id="59" name="CaixaDeTexto 58"/>
          <xdr:cNvSpPr txBox="1"/>
        </xdr:nvSpPr>
        <xdr:spPr>
          <a:xfrm>
            <a:off x="9916991" y="1181100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17</a:t>
            </a:r>
          </a:p>
        </xdr:txBody>
      </xdr:sp>
      <xdr:sp macro="" textlink="">
        <xdr:nvSpPr>
          <xdr:cNvPr id="60" name="CaixaDeTexto 59"/>
          <xdr:cNvSpPr txBox="1"/>
        </xdr:nvSpPr>
        <xdr:spPr>
          <a:xfrm>
            <a:off x="10488639" y="1419225"/>
            <a:ext cx="666922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  <xdr:sp macro="" textlink="">
        <xdr:nvSpPr>
          <xdr:cNvPr id="61" name="CaixaDeTexto 60"/>
          <xdr:cNvSpPr txBox="1"/>
        </xdr:nvSpPr>
        <xdr:spPr>
          <a:xfrm>
            <a:off x="12432239" y="1419225"/>
            <a:ext cx="657394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  <xdr:sp macro="" textlink="">
        <xdr:nvSpPr>
          <xdr:cNvPr id="62" name="CaixaDeTexto 61"/>
          <xdr:cNvSpPr txBox="1"/>
        </xdr:nvSpPr>
        <xdr:spPr>
          <a:xfrm>
            <a:off x="11660516" y="1438275"/>
            <a:ext cx="352516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63" name="CaixaDeTexto 62"/>
          <xdr:cNvSpPr txBox="1"/>
        </xdr:nvSpPr>
        <xdr:spPr>
          <a:xfrm>
            <a:off x="13585061" y="1438275"/>
            <a:ext cx="362043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64" name="CaixaDeTexto 63"/>
          <xdr:cNvSpPr txBox="1"/>
        </xdr:nvSpPr>
        <xdr:spPr>
          <a:xfrm>
            <a:off x="14147181" y="1419225"/>
            <a:ext cx="657394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</xdr:grpSp>
    <xdr:clientData/>
  </xdr:twoCellAnchor>
  <xdr:twoCellAnchor>
    <xdr:from>
      <xdr:col>1</xdr:col>
      <xdr:colOff>787400</xdr:colOff>
      <xdr:row>9</xdr:row>
      <xdr:rowOff>431800</xdr:rowOff>
    </xdr:from>
    <xdr:to>
      <xdr:col>1</xdr:col>
      <xdr:colOff>1143000</xdr:colOff>
      <xdr:row>10</xdr:row>
      <xdr:rowOff>292100</xdr:rowOff>
    </xdr:to>
    <xdr:sp macro="" textlink="">
      <xdr:nvSpPr>
        <xdr:cNvPr id="69" name="CaixaDeTexto 68"/>
        <xdr:cNvSpPr txBox="1"/>
      </xdr:nvSpPr>
      <xdr:spPr>
        <a:xfrm>
          <a:off x="2108200" y="3467100"/>
          <a:ext cx="35560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508001</xdr:colOff>
      <xdr:row>9</xdr:row>
      <xdr:rowOff>25400</xdr:rowOff>
    </xdr:from>
    <xdr:to>
      <xdr:col>6</xdr:col>
      <xdr:colOff>406400</xdr:colOff>
      <xdr:row>12</xdr:row>
      <xdr:rowOff>76200</xdr:rowOff>
    </xdr:to>
    <xdr:sp macro="" textlink="">
      <xdr:nvSpPr>
        <xdr:cNvPr id="3" name="CaixaDeTexto 2"/>
        <xdr:cNvSpPr txBox="1"/>
      </xdr:nvSpPr>
      <xdr:spPr>
        <a:xfrm>
          <a:off x="7061201" y="3060700"/>
          <a:ext cx="2844799" cy="12573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capital, relativos às operações definidas no artigo 6º da Resolução CNSP nº 280/2013</a:t>
          </a:r>
          <a:endParaRPr lang="pt-BR" sz="1400"/>
        </a:p>
      </xdr:txBody>
    </xdr:sp>
    <xdr:clientData/>
  </xdr:twoCellAnchor>
  <xdr:twoCellAnchor>
    <xdr:from>
      <xdr:col>2</xdr:col>
      <xdr:colOff>838200</xdr:colOff>
      <xdr:row>5</xdr:row>
      <xdr:rowOff>9525</xdr:rowOff>
    </xdr:from>
    <xdr:to>
      <xdr:col>8</xdr:col>
      <xdr:colOff>161925</xdr:colOff>
      <xdr:row>8</xdr:row>
      <xdr:rowOff>0</xdr:rowOff>
    </xdr:to>
    <xdr:sp macro="" textlink="">
      <xdr:nvSpPr>
        <xdr:cNvPr id="9319" name="Retângulo 34"/>
        <xdr:cNvSpPr>
          <a:spLocks noChangeArrowheads="1"/>
        </xdr:cNvSpPr>
      </xdr:nvSpPr>
      <xdr:spPr bwMode="auto">
        <a:xfrm>
          <a:off x="5200650" y="1371600"/>
          <a:ext cx="6067425" cy="10001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790575</xdr:colOff>
      <xdr:row>5</xdr:row>
      <xdr:rowOff>9525</xdr:rowOff>
    </xdr:from>
    <xdr:to>
      <xdr:col>5</xdr:col>
      <xdr:colOff>409575</xdr:colOff>
      <xdr:row>8</xdr:row>
      <xdr:rowOff>0</xdr:rowOff>
    </xdr:to>
    <xdr:sp macro="" textlink="">
      <xdr:nvSpPr>
        <xdr:cNvPr id="1207" name="Retângulo 34"/>
        <xdr:cNvSpPr>
          <a:spLocks noChangeArrowheads="1"/>
        </xdr:cNvSpPr>
      </xdr:nvSpPr>
      <xdr:spPr bwMode="auto">
        <a:xfrm>
          <a:off x="4219575" y="1371600"/>
          <a:ext cx="3429000" cy="10001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1003300</xdr:colOff>
      <xdr:row>5</xdr:row>
      <xdr:rowOff>76200</xdr:rowOff>
    </xdr:from>
    <xdr:to>
      <xdr:col>6</xdr:col>
      <xdr:colOff>558800</xdr:colOff>
      <xdr:row>7</xdr:row>
      <xdr:rowOff>241300</xdr:rowOff>
    </xdr:to>
    <xdr:sp macro="" textlink="">
      <xdr:nvSpPr>
        <xdr:cNvPr id="4" name="CaixaDeTexto 3"/>
        <xdr:cNvSpPr txBox="1"/>
      </xdr:nvSpPr>
      <xdr:spPr>
        <a:xfrm>
          <a:off x="8953500" y="1587500"/>
          <a:ext cx="39751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>
              <a:latin typeface="+mn-lt"/>
            </a:rPr>
            <a:t>R.mort.inv.rep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4</xdr:col>
      <xdr:colOff>495300</xdr:colOff>
      <xdr:row>6</xdr:row>
      <xdr:rowOff>177800</xdr:rowOff>
    </xdr:from>
    <xdr:to>
      <xdr:col>4</xdr:col>
      <xdr:colOff>905053</xdr:colOff>
      <xdr:row>7</xdr:row>
      <xdr:rowOff>156747</xdr:rowOff>
    </xdr:to>
    <xdr:sp macro="" textlink="">
      <xdr:nvSpPr>
        <xdr:cNvPr id="7" name="CaixaDeTexto 6"/>
        <xdr:cNvSpPr txBox="1"/>
      </xdr:nvSpPr>
      <xdr:spPr bwMode="auto">
        <a:xfrm>
          <a:off x="6019800" y="2070100"/>
          <a:ext cx="409753" cy="2964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8</xdr:col>
      <xdr:colOff>0</xdr:colOff>
      <xdr:row>9</xdr:row>
      <xdr:rowOff>12700</xdr:rowOff>
    </xdr:from>
    <xdr:to>
      <xdr:col>11</xdr:col>
      <xdr:colOff>584199</xdr:colOff>
      <xdr:row>12</xdr:row>
      <xdr:rowOff>127000</xdr:rowOff>
    </xdr:to>
    <xdr:sp macro="" textlink="">
      <xdr:nvSpPr>
        <xdr:cNvPr id="8" name="CaixaDeTexto 7"/>
        <xdr:cNvSpPr txBox="1"/>
      </xdr:nvSpPr>
      <xdr:spPr>
        <a:xfrm>
          <a:off x="10083800" y="3048000"/>
          <a:ext cx="2844799" cy="12573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capital, relativos às operações definidas no artigo 6º da Resolução CNSP nº 280/2013</a:t>
          </a:r>
          <a:endParaRPr lang="pt-BR" sz="14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752475</xdr:colOff>
      <xdr:row>5</xdr:row>
      <xdr:rowOff>9525</xdr:rowOff>
    </xdr:from>
    <xdr:to>
      <xdr:col>7</xdr:col>
      <xdr:colOff>438150</xdr:colOff>
      <xdr:row>8</xdr:row>
      <xdr:rowOff>0</xdr:rowOff>
    </xdr:to>
    <xdr:sp macro="" textlink="">
      <xdr:nvSpPr>
        <xdr:cNvPr id="2222" name="Retângulo 34"/>
        <xdr:cNvSpPr>
          <a:spLocks noChangeArrowheads="1"/>
        </xdr:cNvSpPr>
      </xdr:nvSpPr>
      <xdr:spPr bwMode="auto">
        <a:xfrm>
          <a:off x="4943475" y="1371600"/>
          <a:ext cx="3629025" cy="10001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4</xdr:col>
      <xdr:colOff>965200</xdr:colOff>
      <xdr:row>5</xdr:row>
      <xdr:rowOff>76200</xdr:rowOff>
    </xdr:from>
    <xdr:to>
      <xdr:col>7</xdr:col>
      <xdr:colOff>292100</xdr:colOff>
      <xdr:row>7</xdr:row>
      <xdr:rowOff>241300</xdr:rowOff>
    </xdr:to>
    <xdr:sp macro="" textlink="">
      <xdr:nvSpPr>
        <xdr:cNvPr id="3" name="CaixaDeTexto 2"/>
        <xdr:cNvSpPr txBox="1"/>
      </xdr:nvSpPr>
      <xdr:spPr>
        <a:xfrm>
          <a:off x="5156200" y="1587500"/>
          <a:ext cx="32766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>
              <a:latin typeface="+mn-lt"/>
            </a:rPr>
            <a:t>R.mort.inv.cap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5</xdr:col>
      <xdr:colOff>965200</xdr:colOff>
      <xdr:row>6</xdr:row>
      <xdr:rowOff>177800</xdr:rowOff>
    </xdr:from>
    <xdr:to>
      <xdr:col>6</xdr:col>
      <xdr:colOff>257353</xdr:colOff>
      <xdr:row>7</xdr:row>
      <xdr:rowOff>156747</xdr:rowOff>
    </xdr:to>
    <xdr:sp macro="" textlink="">
      <xdr:nvSpPr>
        <xdr:cNvPr id="4" name="CaixaDeTexto 3"/>
        <xdr:cNvSpPr txBox="1"/>
      </xdr:nvSpPr>
      <xdr:spPr bwMode="auto">
        <a:xfrm>
          <a:off x="6870700" y="2070100"/>
          <a:ext cx="409753" cy="2964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7</xdr:col>
      <xdr:colOff>330201</xdr:colOff>
      <xdr:row>9</xdr:row>
      <xdr:rowOff>25400</xdr:rowOff>
    </xdr:from>
    <xdr:to>
      <xdr:col>9</xdr:col>
      <xdr:colOff>482600</xdr:colOff>
      <xdr:row>12</xdr:row>
      <xdr:rowOff>165100</xdr:rowOff>
    </xdr:to>
    <xdr:sp macro="" textlink="">
      <xdr:nvSpPr>
        <xdr:cNvPr id="5" name="CaixaDeTexto 4"/>
        <xdr:cNvSpPr txBox="1"/>
      </xdr:nvSpPr>
      <xdr:spPr>
        <a:xfrm>
          <a:off x="8470901" y="3060700"/>
          <a:ext cx="2565399" cy="14732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capital, relativos às operações definidas no artigo 6º da Resolução CNSP nº 280/2013</a:t>
          </a:r>
          <a:endParaRPr lang="pt-BR" sz="14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4</xdr:row>
      <xdr:rowOff>304800</xdr:rowOff>
    </xdr:from>
    <xdr:to>
      <xdr:col>4</xdr:col>
      <xdr:colOff>1009650</xdr:colOff>
      <xdr:row>7</xdr:row>
      <xdr:rowOff>295275</xdr:rowOff>
    </xdr:to>
    <xdr:sp macro="" textlink="">
      <xdr:nvSpPr>
        <xdr:cNvPr id="3223" name="Retângulo 34"/>
        <xdr:cNvSpPr>
          <a:spLocks noChangeArrowheads="1"/>
        </xdr:cNvSpPr>
      </xdr:nvSpPr>
      <xdr:spPr bwMode="auto">
        <a:xfrm>
          <a:off x="3924300" y="1362075"/>
          <a:ext cx="3343275" cy="99060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711200</xdr:colOff>
      <xdr:row>5</xdr:row>
      <xdr:rowOff>50800</xdr:rowOff>
    </xdr:from>
    <xdr:to>
      <xdr:col>4</xdr:col>
      <xdr:colOff>927100</xdr:colOff>
      <xdr:row>7</xdr:row>
      <xdr:rowOff>215900</xdr:rowOff>
    </xdr:to>
    <xdr:sp macro="" textlink="">
      <xdr:nvSpPr>
        <xdr:cNvPr id="3" name="CaixaDeTexto 2"/>
        <xdr:cNvSpPr txBox="1"/>
      </xdr:nvSpPr>
      <xdr:spPr>
        <a:xfrm>
          <a:off x="4140200" y="1562100"/>
          <a:ext cx="30480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>
              <a:latin typeface="+mn-lt"/>
            </a:rPr>
            <a:t>R.dotalpuro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3</xdr:col>
      <xdr:colOff>450850</xdr:colOff>
      <xdr:row>6</xdr:row>
      <xdr:rowOff>165101</xdr:rowOff>
    </xdr:from>
    <xdr:to>
      <xdr:col>3</xdr:col>
      <xdr:colOff>647700</xdr:colOff>
      <xdr:row>7</xdr:row>
      <xdr:rowOff>114301</xdr:rowOff>
    </xdr:to>
    <xdr:sp macro="" textlink="">
      <xdr:nvSpPr>
        <xdr:cNvPr id="4" name="CaixaDeTexto 3"/>
        <xdr:cNvSpPr txBox="1"/>
      </xdr:nvSpPr>
      <xdr:spPr bwMode="auto">
        <a:xfrm>
          <a:off x="5594350" y="2057401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5</xdr:col>
      <xdr:colOff>431801</xdr:colOff>
      <xdr:row>9</xdr:row>
      <xdr:rowOff>12700</xdr:rowOff>
    </xdr:from>
    <xdr:to>
      <xdr:col>9</xdr:col>
      <xdr:colOff>292100</xdr:colOff>
      <xdr:row>10</xdr:row>
      <xdr:rowOff>355600</xdr:rowOff>
    </xdr:to>
    <xdr:sp macro="" textlink="">
      <xdr:nvSpPr>
        <xdr:cNvPr id="5" name="CaixaDeTexto 4"/>
        <xdr:cNvSpPr txBox="1"/>
      </xdr:nvSpPr>
      <xdr:spPr>
        <a:xfrm>
          <a:off x="7810501" y="3048000"/>
          <a:ext cx="2628899" cy="9779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774700</xdr:colOff>
      <xdr:row>5</xdr:row>
      <xdr:rowOff>6350</xdr:rowOff>
    </xdr:from>
    <xdr:to>
      <xdr:col>10</xdr:col>
      <xdr:colOff>1470025</xdr:colOff>
      <xdr:row>8</xdr:row>
      <xdr:rowOff>0</xdr:rowOff>
    </xdr:to>
    <xdr:sp macro="" textlink="">
      <xdr:nvSpPr>
        <xdr:cNvPr id="4574" name="Retângulo 34"/>
        <xdr:cNvSpPr>
          <a:spLocks noChangeArrowheads="1"/>
        </xdr:cNvSpPr>
      </xdr:nvSpPr>
      <xdr:spPr bwMode="auto">
        <a:xfrm>
          <a:off x="4203700" y="1390650"/>
          <a:ext cx="15744825" cy="100965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863600</xdr:colOff>
      <xdr:row>5</xdr:row>
      <xdr:rowOff>304800</xdr:rowOff>
    </xdr:from>
    <xdr:to>
      <xdr:col>10</xdr:col>
      <xdr:colOff>1282700</xdr:colOff>
      <xdr:row>8</xdr:row>
      <xdr:rowOff>152400</xdr:rowOff>
    </xdr:to>
    <xdr:sp macro="" textlink="">
      <xdr:nvSpPr>
        <xdr:cNvPr id="3" name="CaixaDeTexto 2"/>
        <xdr:cNvSpPr txBox="1"/>
      </xdr:nvSpPr>
      <xdr:spPr>
        <a:xfrm>
          <a:off x="4292600" y="1689100"/>
          <a:ext cx="154686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800">
              <a:latin typeface="+mn-lt"/>
            </a:rPr>
            <a:t>R.dotalmisto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</a:t>
          </a:r>
          <a:r>
            <a:rPr lang="el-GR" sz="1600">
              <a:latin typeface="+mn-lt"/>
            </a:rPr>
            <a:t> </a:t>
          </a:r>
          <a:r>
            <a:rPr lang="pt-BR" sz="1600">
              <a:latin typeface="+mn-lt"/>
            </a:rPr>
            <a:t>                </a:t>
          </a:r>
          <a:r>
            <a:rPr lang="pt-BR" sz="1600" baseline="0">
              <a:latin typeface="+mn-lt"/>
            </a:rPr>
            <a:t>  </a:t>
          </a:r>
          <a:r>
            <a:rPr lang="pt-BR" sz="2400">
              <a:latin typeface="+mn-lt"/>
            </a:rPr>
            <a:t>(</a:t>
          </a:r>
          <a:r>
            <a:rPr lang="pt-BR" sz="1600" i="1">
              <a:latin typeface="+mn-lt"/>
            </a:rPr>
            <a:t>Fator.Mort.Cap.Unico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PMBAC.Mort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 </a:t>
          </a:r>
          <a:r>
            <a:rPr lang="pt-BR" sz="2400" i="0" baseline="0">
              <a:latin typeface="+mn-lt"/>
              <a:cs typeface="Times New Roman" pitchFamily="18" charset="0"/>
            </a:rPr>
            <a:t>)</a:t>
          </a:r>
          <a:r>
            <a:rPr lang="pt-BR" sz="1600" i="1" baseline="80000">
              <a:latin typeface="+mn-lt"/>
              <a:cs typeface="Times New Roman" pitchFamily="18" charset="0"/>
            </a:rPr>
            <a:t>2</a:t>
          </a:r>
          <a:r>
            <a:rPr lang="pt-BR" sz="1600" i="0" baseline="0">
              <a:latin typeface="+mn-lt"/>
              <a:cs typeface="Times New Roman" pitchFamily="18" charset="0"/>
            </a:rPr>
            <a:t> + </a:t>
          </a:r>
          <a:r>
            <a:rPr lang="pt-BR" sz="2400" baseline="0">
              <a:solidFill>
                <a:schemeClr val="dk1"/>
              </a:solidFill>
              <a:latin typeface="+mn-lt"/>
              <a:ea typeface="+mn-ea"/>
              <a:cs typeface="+mn-cs"/>
            </a:rPr>
            <a:t>(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Fator.Dotal</a:t>
          </a:r>
          <a:r>
            <a:rPr lang="pt-BR" sz="1600" i="1" baseline="-2500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x PMBAC.Sobr</a:t>
          </a:r>
          <a:r>
            <a:rPr lang="pt-BR" sz="1600" i="1" baseline="-2500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pt-BR" sz="24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r>
            <a:rPr lang="pt-BR" sz="1600" i="1" baseline="80000">
              <a:solidFill>
                <a:schemeClr val="dk1"/>
              </a:solidFill>
              <a:latin typeface="+mn-lt"/>
              <a:ea typeface="+mn-ea"/>
              <a:cs typeface="+mn-cs"/>
            </a:rPr>
            <a:t>2</a:t>
          </a:r>
          <a:r>
            <a:rPr lang="pt-BR" sz="16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+ 0,5 x  </a:t>
          </a:r>
          <a:r>
            <a:rPr lang="pt-BR" sz="2400">
              <a:solidFill>
                <a:schemeClr val="dk1"/>
              </a:solidFill>
              <a:latin typeface="+mn-lt"/>
              <a:ea typeface="+mn-ea"/>
              <a:cs typeface="+mn-cs"/>
            </a:rPr>
            <a:t>(</a:t>
          </a:r>
          <a:r>
            <a:rPr lang="pt-BR" sz="1600" i="1">
              <a:solidFill>
                <a:schemeClr val="dk1"/>
              </a:solidFill>
              <a:latin typeface="+mn-lt"/>
              <a:ea typeface="+mn-ea"/>
              <a:cs typeface="+mn-cs"/>
            </a:rPr>
            <a:t>Fator.Mort.Cap.Unico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</a:t>
          </a:r>
          <a:r>
            <a:rPr lang="pt-BR" sz="1600" i="1">
              <a:solidFill>
                <a:schemeClr val="dk1"/>
              </a:solidFill>
              <a:latin typeface="+mn-lt"/>
              <a:ea typeface="+mn-ea"/>
              <a:cs typeface="+mn-cs"/>
            </a:rPr>
            <a:t> x PMBAC.Mort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 </a:t>
          </a:r>
          <a:r>
            <a:rPr lang="pt-BR" sz="24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r>
            <a:rPr lang="pt-BR" sz="16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x </a:t>
          </a:r>
          <a:r>
            <a:rPr lang="pt-BR" sz="2400" baseline="0">
              <a:solidFill>
                <a:schemeClr val="dk1"/>
              </a:solidFill>
              <a:latin typeface="+mn-lt"/>
              <a:ea typeface="+mn-ea"/>
              <a:cs typeface="+mn-cs"/>
            </a:rPr>
            <a:t>(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Fator.Dotal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x PMBAC.Sobr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pt-BR" sz="24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endParaRPr lang="pt-BR" sz="2400" i="0" baseline="0">
            <a:latin typeface="+mn-lt"/>
            <a:cs typeface="Times New Roman" pitchFamily="18" charset="0"/>
          </a:endParaRPr>
        </a:p>
      </xdr:txBody>
    </xdr:sp>
    <xdr:clientData/>
  </xdr:twoCellAnchor>
  <xdr:twoCellAnchor>
    <xdr:from>
      <xdr:col>3</xdr:col>
      <xdr:colOff>749300</xdr:colOff>
      <xdr:row>7</xdr:row>
      <xdr:rowOff>50800</xdr:rowOff>
    </xdr:from>
    <xdr:to>
      <xdr:col>3</xdr:col>
      <xdr:colOff>965200</xdr:colOff>
      <xdr:row>8</xdr:row>
      <xdr:rowOff>50799</xdr:rowOff>
    </xdr:to>
    <xdr:sp macro="" textlink="">
      <xdr:nvSpPr>
        <xdr:cNvPr id="4" name="CaixaDeTexto 3"/>
        <xdr:cNvSpPr txBox="1"/>
      </xdr:nvSpPr>
      <xdr:spPr bwMode="auto">
        <a:xfrm>
          <a:off x="5892800" y="2133600"/>
          <a:ext cx="215900" cy="317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3</xdr:col>
      <xdr:colOff>0</xdr:colOff>
      <xdr:row>1</xdr:row>
      <xdr:rowOff>215900</xdr:rowOff>
    </xdr:from>
    <xdr:to>
      <xdr:col>5</xdr:col>
      <xdr:colOff>330199</xdr:colOff>
      <xdr:row>4</xdr:row>
      <xdr:rowOff>50800</xdr:rowOff>
    </xdr:to>
    <xdr:sp macro="" textlink="">
      <xdr:nvSpPr>
        <xdr:cNvPr id="5" name="CaixaDeTexto 4"/>
        <xdr:cNvSpPr txBox="1"/>
      </xdr:nvSpPr>
      <xdr:spPr>
        <a:xfrm>
          <a:off x="5143500" y="533400"/>
          <a:ext cx="3759199" cy="647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  <xdr:twoCellAnchor>
    <xdr:from>
      <xdr:col>3</xdr:col>
      <xdr:colOff>1177946</xdr:colOff>
      <xdr:row>6</xdr:row>
      <xdr:rowOff>86922</xdr:rowOff>
    </xdr:from>
    <xdr:to>
      <xdr:col>3</xdr:col>
      <xdr:colOff>1311354</xdr:colOff>
      <xdr:row>7</xdr:row>
      <xdr:rowOff>180623</xdr:rowOff>
    </xdr:to>
    <xdr:cxnSp macro="">
      <xdr:nvCxnSpPr>
        <xdr:cNvPr id="7" name="Conector reto 3"/>
        <xdr:cNvCxnSpPr/>
      </xdr:nvCxnSpPr>
      <xdr:spPr bwMode="auto">
        <a:xfrm>
          <a:off x="6321446" y="1852222"/>
          <a:ext cx="133408" cy="411201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1311353</xdr:colOff>
      <xdr:row>5</xdr:row>
      <xdr:rowOff>177800</xdr:rowOff>
    </xdr:from>
    <xdr:to>
      <xdr:col>3</xdr:col>
      <xdr:colOff>1473200</xdr:colOff>
      <xdr:row>7</xdr:row>
      <xdr:rowOff>190185</xdr:rowOff>
    </xdr:to>
    <xdr:cxnSp macro="">
      <xdr:nvCxnSpPr>
        <xdr:cNvPr id="8" name="Conector reto 7"/>
        <xdr:cNvCxnSpPr/>
      </xdr:nvCxnSpPr>
      <xdr:spPr bwMode="auto">
        <a:xfrm flipH="1">
          <a:off x="6454853" y="1562100"/>
          <a:ext cx="161847" cy="710885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1460500</xdr:colOff>
      <xdr:row>5</xdr:row>
      <xdr:rowOff>161912</xdr:rowOff>
    </xdr:from>
    <xdr:to>
      <xdr:col>10</xdr:col>
      <xdr:colOff>1041400</xdr:colOff>
      <xdr:row>5</xdr:row>
      <xdr:rowOff>161912</xdr:rowOff>
    </xdr:to>
    <xdr:cxnSp macro="">
      <xdr:nvCxnSpPr>
        <xdr:cNvPr id="9" name="Conector reto 8"/>
        <xdr:cNvCxnSpPr/>
      </xdr:nvCxnSpPr>
      <xdr:spPr bwMode="auto">
        <a:xfrm>
          <a:off x="6604000" y="1546212"/>
          <a:ext cx="12915900" cy="0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1117600</xdr:colOff>
      <xdr:row>6</xdr:row>
      <xdr:rowOff>96485</xdr:rowOff>
    </xdr:from>
    <xdr:to>
      <xdr:col>3</xdr:col>
      <xdr:colOff>1184304</xdr:colOff>
      <xdr:row>6</xdr:row>
      <xdr:rowOff>192113</xdr:rowOff>
    </xdr:to>
    <xdr:cxnSp macro="">
      <xdr:nvCxnSpPr>
        <xdr:cNvPr id="10" name="Conector reto 9"/>
        <xdr:cNvCxnSpPr/>
      </xdr:nvCxnSpPr>
      <xdr:spPr bwMode="auto">
        <a:xfrm flipH="1">
          <a:off x="6261100" y="1861785"/>
          <a:ext cx="66704" cy="95628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609600</xdr:colOff>
      <xdr:row>5</xdr:row>
      <xdr:rowOff>6350</xdr:rowOff>
    </xdr:from>
    <xdr:to>
      <xdr:col>4</xdr:col>
      <xdr:colOff>76200</xdr:colOff>
      <xdr:row>8</xdr:row>
      <xdr:rowOff>203200</xdr:rowOff>
    </xdr:to>
    <xdr:sp macro="" textlink="">
      <xdr:nvSpPr>
        <xdr:cNvPr id="11" name="CaixaDeTexto 10"/>
        <xdr:cNvSpPr txBox="1"/>
      </xdr:nvSpPr>
      <xdr:spPr>
        <a:xfrm>
          <a:off x="5753100" y="1390650"/>
          <a:ext cx="1181100" cy="1212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l-GR" sz="6000">
              <a:solidFill>
                <a:schemeClr val="dk1"/>
              </a:solidFill>
              <a:latin typeface="+mn-lt"/>
              <a:ea typeface="+mn-ea"/>
              <a:cs typeface="+mn-cs"/>
            </a:rPr>
            <a:t>Σ</a:t>
          </a:r>
          <a:endParaRPr lang="pt-BR" sz="6000"/>
        </a:p>
      </xdr:txBody>
    </xdr:sp>
    <xdr:clientData/>
  </xdr:twoCellAnchor>
  <xdr:twoCellAnchor>
    <xdr:from>
      <xdr:col>9</xdr:col>
      <xdr:colOff>190500</xdr:colOff>
      <xdr:row>9</xdr:row>
      <xdr:rowOff>180975</xdr:rowOff>
    </xdr:from>
    <xdr:to>
      <xdr:col>10</xdr:col>
      <xdr:colOff>2933700</xdr:colOff>
      <xdr:row>10</xdr:row>
      <xdr:rowOff>571500</xdr:rowOff>
    </xdr:to>
    <xdr:grpSp>
      <xdr:nvGrpSpPr>
        <xdr:cNvPr id="4583" name="Grupo 28"/>
        <xdr:cNvGrpSpPr>
          <a:grpSpLocks/>
        </xdr:cNvGrpSpPr>
      </xdr:nvGrpSpPr>
      <xdr:grpSpPr bwMode="auto">
        <a:xfrm>
          <a:off x="15621000" y="3038475"/>
          <a:ext cx="5791200" cy="893989"/>
          <a:chOff x="15062200" y="939800"/>
          <a:chExt cx="5791200" cy="901700"/>
        </a:xfrm>
      </xdr:grpSpPr>
      <xdr:sp macro="" textlink="">
        <xdr:nvSpPr>
          <xdr:cNvPr id="16" name="CaixaDeTexto 15"/>
          <xdr:cNvSpPr txBox="1"/>
        </xdr:nvSpPr>
        <xdr:spPr>
          <a:xfrm>
            <a:off x="15395575" y="978170"/>
            <a:ext cx="5457825" cy="86333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>
                <a:solidFill>
                  <a:schemeClr val="bg1">
                    <a:lumMod val="95000"/>
                  </a:schemeClr>
                </a:solidFill>
                <a:latin typeface="+mn-lt"/>
              </a:rPr>
              <a:t>(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</a:rPr>
              <a:t>Fator.Mort.Cap.Unico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i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</a:rPr>
              <a:t> x PMBAC.Mort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i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cs typeface="Times New Roman" pitchFamily="18" charset="0"/>
              </a:rPr>
              <a:t>)</a:t>
            </a:r>
            <a:r>
              <a:rPr lang="pt-BR" sz="1400" i="1" baseline="80000">
                <a:solidFill>
                  <a:schemeClr val="bg1">
                    <a:lumMod val="95000"/>
                  </a:schemeClr>
                </a:solidFill>
                <a:latin typeface="+mn-lt"/>
                <a:cs typeface="Times New Roman" pitchFamily="18" charset="0"/>
              </a:rPr>
              <a:t>2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cs typeface="Times New Roman" pitchFamily="18" charset="0"/>
              </a:rPr>
              <a:t> + </a:t>
            </a:r>
            <a:r>
              <a:rPr lang="pt-BR" sz="140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Fator.Dotal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x PMBAC.Sobr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400" i="1" baseline="8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2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+ 0,5 x  </a:t>
            </a:r>
            <a:r>
              <a:rPr lang="pt-BR" sz="14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Fator.Mort.Cap.Unico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x PMBAC.Mort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 x 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Fator.Dotal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x PMBAC.Sobr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endParaRPr lang="pt-BR" sz="1400" i="0" baseline="0">
              <a:solidFill>
                <a:schemeClr val="bg1">
                  <a:lumMod val="95000"/>
                </a:schemeClr>
              </a:solidFill>
              <a:latin typeface="+mn-lt"/>
              <a:cs typeface="Times New Roman" pitchFamily="18" charset="0"/>
            </a:endParaRPr>
          </a:p>
        </xdr:txBody>
      </xdr:sp>
      <xdr:cxnSp macro="">
        <xdr:nvCxnSpPr>
          <xdr:cNvPr id="4585" name="Conector reto 17"/>
          <xdr:cNvCxnSpPr>
            <a:cxnSpLocks noChangeShapeType="1"/>
          </xdr:cNvCxnSpPr>
        </xdr:nvCxnSpPr>
        <xdr:spPr bwMode="auto">
          <a:xfrm>
            <a:off x="15100300" y="977900"/>
            <a:ext cx="215900" cy="69850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  <xdr:cxnSp macro="">
        <xdr:nvCxnSpPr>
          <xdr:cNvPr id="4586" name="Conector reto 18"/>
          <xdr:cNvCxnSpPr>
            <a:cxnSpLocks noChangeShapeType="1"/>
          </xdr:cNvCxnSpPr>
        </xdr:nvCxnSpPr>
        <xdr:spPr bwMode="auto">
          <a:xfrm flipH="1">
            <a:off x="15316200" y="939800"/>
            <a:ext cx="88900" cy="76200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  <xdr:cxnSp macro="">
        <xdr:nvCxnSpPr>
          <xdr:cNvPr id="4587" name="Conector reto 21"/>
          <xdr:cNvCxnSpPr>
            <a:cxnSpLocks noChangeShapeType="1"/>
          </xdr:cNvCxnSpPr>
        </xdr:nvCxnSpPr>
        <xdr:spPr bwMode="auto">
          <a:xfrm>
            <a:off x="15405100" y="939800"/>
            <a:ext cx="5410200" cy="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  <xdr:cxnSp macro="">
        <xdr:nvCxnSpPr>
          <xdr:cNvPr id="4588" name="Conector reto 26"/>
          <xdr:cNvCxnSpPr>
            <a:cxnSpLocks noChangeShapeType="1"/>
          </xdr:cNvCxnSpPr>
        </xdr:nvCxnSpPr>
        <xdr:spPr bwMode="auto">
          <a:xfrm flipH="1">
            <a:off x="15062200" y="977900"/>
            <a:ext cx="25400" cy="10160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139700</xdr:colOff>
      <xdr:row>9</xdr:row>
      <xdr:rowOff>292100</xdr:rowOff>
    </xdr:from>
    <xdr:to>
      <xdr:col>1</xdr:col>
      <xdr:colOff>1663700</xdr:colOff>
      <xdr:row>9</xdr:row>
      <xdr:rowOff>762000</xdr:rowOff>
    </xdr:to>
    <xdr:sp macro="" textlink="">
      <xdr:nvSpPr>
        <xdr:cNvPr id="2" name="CaixaDeTexto 1"/>
        <xdr:cNvSpPr txBox="1"/>
      </xdr:nvSpPr>
      <xdr:spPr>
        <a:xfrm>
          <a:off x="139700" y="3009900"/>
          <a:ext cx="3238500" cy="469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800" i="1">
              <a:latin typeface="+mn-lt"/>
            </a:rPr>
            <a:t>R.PMBC  =  R.PMBC</a:t>
          </a:r>
          <a:r>
            <a:rPr lang="pt-BR" sz="1800" i="1" baseline="-25000">
              <a:latin typeface="+mn-lt"/>
            </a:rPr>
            <a:t>1</a:t>
          </a:r>
          <a:r>
            <a:rPr lang="pt-BR" sz="1800" i="1">
              <a:latin typeface="+mn-lt"/>
            </a:rPr>
            <a:t> + R.PMBC</a:t>
          </a:r>
          <a:r>
            <a:rPr lang="pt-BR" sz="1800" i="1" baseline="-25000">
              <a:latin typeface="+mn-lt"/>
            </a:rPr>
            <a:t>2</a:t>
          </a:r>
          <a:r>
            <a:rPr lang="pt-BR" sz="1800" i="1">
              <a:latin typeface="+mn-lt"/>
            </a:rPr>
            <a:t> </a:t>
          </a:r>
          <a:r>
            <a:rPr lang="pt-BR" sz="1100" i="1">
              <a:latin typeface="+mn-lt"/>
            </a:rPr>
            <a:t> </a:t>
          </a:r>
          <a:endParaRPr lang="pt-BR" sz="2400" i="1" baseline="0">
            <a:latin typeface="+mn-lt"/>
            <a:cs typeface="Times New Roman" pitchFamily="18" charset="0"/>
          </a:endParaRPr>
        </a:p>
      </xdr:txBody>
    </xdr:sp>
    <xdr:clientData/>
  </xdr:twoCellAnchor>
  <xdr:twoCellAnchor>
    <xdr:from>
      <xdr:col>3</xdr:col>
      <xdr:colOff>9525</xdr:colOff>
      <xdr:row>9</xdr:row>
      <xdr:rowOff>3175</xdr:rowOff>
    </xdr:from>
    <xdr:to>
      <xdr:col>5</xdr:col>
      <xdr:colOff>41275</xdr:colOff>
      <xdr:row>9</xdr:row>
      <xdr:rowOff>1009650</xdr:rowOff>
    </xdr:to>
    <xdr:sp macro="" textlink="">
      <xdr:nvSpPr>
        <xdr:cNvPr id="5336" name="Retângulo 34"/>
        <xdr:cNvSpPr>
          <a:spLocks noChangeArrowheads="1"/>
        </xdr:cNvSpPr>
      </xdr:nvSpPr>
      <xdr:spPr bwMode="auto">
        <a:xfrm>
          <a:off x="5622925" y="2720975"/>
          <a:ext cx="3460750" cy="10064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3</xdr:col>
      <xdr:colOff>282575</xdr:colOff>
      <xdr:row>9</xdr:row>
      <xdr:rowOff>66675</xdr:rowOff>
    </xdr:from>
    <xdr:to>
      <xdr:col>4</xdr:col>
      <xdr:colOff>1616075</xdr:colOff>
      <xdr:row>9</xdr:row>
      <xdr:rowOff>930275</xdr:rowOff>
    </xdr:to>
    <xdr:sp macro="" textlink="">
      <xdr:nvSpPr>
        <xdr:cNvPr id="4" name="CaixaDeTexto 3"/>
        <xdr:cNvSpPr txBox="1"/>
      </xdr:nvSpPr>
      <xdr:spPr>
        <a:xfrm>
          <a:off x="5895975" y="2784475"/>
          <a:ext cx="30480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R.PMBC</a:t>
          </a:r>
          <a:r>
            <a:rPr lang="pt-BR" sz="1800" i="1" baseline="-25000">
              <a:latin typeface="+mn-lt"/>
            </a:rPr>
            <a:t>1</a:t>
          </a:r>
          <a:r>
            <a:rPr lang="pt-BR" sz="1800">
              <a:latin typeface="+mn-lt"/>
            </a:rPr>
            <a:t>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3</xdr:col>
      <xdr:colOff>1444625</xdr:colOff>
      <xdr:row>9</xdr:row>
      <xdr:rowOff>561976</xdr:rowOff>
    </xdr:from>
    <xdr:to>
      <xdr:col>3</xdr:col>
      <xdr:colOff>1641475</xdr:colOff>
      <xdr:row>9</xdr:row>
      <xdr:rowOff>828676</xdr:rowOff>
    </xdr:to>
    <xdr:sp macro="" textlink="">
      <xdr:nvSpPr>
        <xdr:cNvPr id="5" name="CaixaDeTexto 4"/>
        <xdr:cNvSpPr txBox="1"/>
      </xdr:nvSpPr>
      <xdr:spPr bwMode="auto">
        <a:xfrm>
          <a:off x="7058025" y="3279776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11</xdr:col>
      <xdr:colOff>355600</xdr:colOff>
      <xdr:row>11</xdr:row>
      <xdr:rowOff>38100</xdr:rowOff>
    </xdr:from>
    <xdr:to>
      <xdr:col>13</xdr:col>
      <xdr:colOff>419099</xdr:colOff>
      <xdr:row>12</xdr:row>
      <xdr:rowOff>495300</xdr:rowOff>
    </xdr:to>
    <xdr:sp macro="" textlink="">
      <xdr:nvSpPr>
        <xdr:cNvPr id="6" name="CaixaDeTexto 5"/>
        <xdr:cNvSpPr txBox="1"/>
      </xdr:nvSpPr>
      <xdr:spPr>
        <a:xfrm>
          <a:off x="15214600" y="4597400"/>
          <a:ext cx="2108199" cy="1028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  <xdr:twoCellAnchor>
    <xdr:from>
      <xdr:col>7</xdr:col>
      <xdr:colOff>28575</xdr:colOff>
      <xdr:row>8</xdr:row>
      <xdr:rowOff>314325</xdr:rowOff>
    </xdr:from>
    <xdr:to>
      <xdr:col>10</xdr:col>
      <xdr:colOff>0</xdr:colOff>
      <xdr:row>9</xdr:row>
      <xdr:rowOff>1003300</xdr:rowOff>
    </xdr:to>
    <xdr:sp macro="" textlink="">
      <xdr:nvSpPr>
        <xdr:cNvPr id="5340" name="Retângulo 34"/>
        <xdr:cNvSpPr>
          <a:spLocks noChangeArrowheads="1"/>
        </xdr:cNvSpPr>
      </xdr:nvSpPr>
      <xdr:spPr bwMode="auto">
        <a:xfrm>
          <a:off x="11306175" y="2714625"/>
          <a:ext cx="3451225" cy="10064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7</xdr:col>
      <xdr:colOff>295275</xdr:colOff>
      <xdr:row>9</xdr:row>
      <xdr:rowOff>66675</xdr:rowOff>
    </xdr:from>
    <xdr:to>
      <xdr:col>9</xdr:col>
      <xdr:colOff>511175</xdr:colOff>
      <xdr:row>9</xdr:row>
      <xdr:rowOff>930275</xdr:rowOff>
    </xdr:to>
    <xdr:sp macro="" textlink="">
      <xdr:nvSpPr>
        <xdr:cNvPr id="9" name="CaixaDeTexto 8"/>
        <xdr:cNvSpPr txBox="1"/>
      </xdr:nvSpPr>
      <xdr:spPr>
        <a:xfrm>
          <a:off x="11572875" y="2784475"/>
          <a:ext cx="30480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R.PMBC</a:t>
          </a:r>
          <a:r>
            <a:rPr lang="pt-BR" sz="1800" i="1" baseline="-25000">
              <a:latin typeface="+mn-lt"/>
            </a:rPr>
            <a:t>2</a:t>
          </a:r>
          <a:r>
            <a:rPr lang="pt-BR" sz="1800">
              <a:latin typeface="+mn-lt"/>
            </a:rPr>
            <a:t>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j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j</a:t>
          </a:r>
        </a:p>
      </xdr:txBody>
    </xdr:sp>
    <xdr:clientData/>
  </xdr:twoCellAnchor>
  <xdr:twoCellAnchor>
    <xdr:from>
      <xdr:col>0</xdr:col>
      <xdr:colOff>9525</xdr:colOff>
      <xdr:row>9</xdr:row>
      <xdr:rowOff>0</xdr:rowOff>
    </xdr:from>
    <xdr:to>
      <xdr:col>2</xdr:col>
      <xdr:colOff>9525</xdr:colOff>
      <xdr:row>9</xdr:row>
      <xdr:rowOff>1009650</xdr:rowOff>
    </xdr:to>
    <xdr:sp macro="" textlink="">
      <xdr:nvSpPr>
        <xdr:cNvPr id="5342" name="Retângulo 34"/>
        <xdr:cNvSpPr>
          <a:spLocks noChangeArrowheads="1"/>
        </xdr:cNvSpPr>
      </xdr:nvSpPr>
      <xdr:spPr bwMode="auto">
        <a:xfrm>
          <a:off x="9525" y="2717800"/>
          <a:ext cx="3429000" cy="100965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7</xdr:col>
      <xdr:colOff>1485900</xdr:colOff>
      <xdr:row>9</xdr:row>
      <xdr:rowOff>584200</xdr:rowOff>
    </xdr:from>
    <xdr:to>
      <xdr:col>7</xdr:col>
      <xdr:colOff>1682750</xdr:colOff>
      <xdr:row>9</xdr:row>
      <xdr:rowOff>850900</xdr:rowOff>
    </xdr:to>
    <xdr:sp macro="" textlink="">
      <xdr:nvSpPr>
        <xdr:cNvPr id="13" name="CaixaDeTexto 12"/>
        <xdr:cNvSpPr txBox="1"/>
      </xdr:nvSpPr>
      <xdr:spPr bwMode="auto">
        <a:xfrm>
          <a:off x="12763500" y="3302000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j</a:t>
          </a:r>
          <a:endParaRPr lang="pt-BR" sz="1200" b="0" i="1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812801</xdr:colOff>
      <xdr:row>5</xdr:row>
      <xdr:rowOff>101600</xdr:rowOff>
    </xdr:from>
    <xdr:to>
      <xdr:col>4</xdr:col>
      <xdr:colOff>469900</xdr:colOff>
      <xdr:row>7</xdr:row>
      <xdr:rowOff>180975</xdr:rowOff>
    </xdr:to>
    <xdr:sp macro="" textlink="">
      <xdr:nvSpPr>
        <xdr:cNvPr id="6201" name="Retângulo 34"/>
        <xdr:cNvSpPr>
          <a:spLocks noChangeArrowheads="1"/>
        </xdr:cNvSpPr>
      </xdr:nvSpPr>
      <xdr:spPr bwMode="auto">
        <a:xfrm>
          <a:off x="4521201" y="1485900"/>
          <a:ext cx="3225799" cy="7778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 editAs="absolute">
    <xdr:from>
      <xdr:col>2</xdr:col>
      <xdr:colOff>847727</xdr:colOff>
      <xdr:row>5</xdr:row>
      <xdr:rowOff>41275</xdr:rowOff>
    </xdr:from>
    <xdr:to>
      <xdr:col>4</xdr:col>
      <xdr:colOff>431801</xdr:colOff>
      <xdr:row>7</xdr:row>
      <xdr:rowOff>0</xdr:rowOff>
    </xdr:to>
    <xdr:sp macro="" textlink="">
      <xdr:nvSpPr>
        <xdr:cNvPr id="3" name="CaixaDeTexto 2"/>
        <xdr:cNvSpPr txBox="1"/>
      </xdr:nvSpPr>
      <xdr:spPr>
        <a:xfrm>
          <a:off x="4556127" y="1425575"/>
          <a:ext cx="3152774" cy="657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i="1">
              <a:latin typeface="+mn-lt"/>
            </a:rPr>
            <a:t>R.PMBAC.pvgbl</a:t>
          </a:r>
          <a:r>
            <a:rPr lang="pt-BR" sz="1600">
              <a:latin typeface="+mn-lt"/>
            </a:rPr>
            <a:t>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 editAs="absolute">
    <xdr:from>
      <xdr:col>3</xdr:col>
      <xdr:colOff>603250</xdr:colOff>
      <xdr:row>6</xdr:row>
      <xdr:rowOff>139701</xdr:rowOff>
    </xdr:from>
    <xdr:to>
      <xdr:col>3</xdr:col>
      <xdr:colOff>800100</xdr:colOff>
      <xdr:row>7</xdr:row>
      <xdr:rowOff>88901</xdr:rowOff>
    </xdr:to>
    <xdr:sp macro="" textlink="">
      <xdr:nvSpPr>
        <xdr:cNvPr id="4" name="CaixaDeTexto 3"/>
        <xdr:cNvSpPr txBox="1"/>
      </xdr:nvSpPr>
      <xdr:spPr bwMode="auto">
        <a:xfrm>
          <a:off x="6165850" y="1905001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I62"/>
  <sheetViews>
    <sheetView showGridLines="0" tabSelected="1" zoomScale="75" zoomScaleNormal="75" workbookViewId="0">
      <selection activeCell="D12" sqref="D12"/>
    </sheetView>
  </sheetViews>
  <sheetFormatPr defaultRowHeight="12.75" x14ac:dyDescent="0.2"/>
  <cols>
    <col min="1" max="1" width="12.7109375" style="3" customWidth="1"/>
    <col min="2" max="2" width="13.140625" style="3" customWidth="1"/>
    <col min="3" max="3" width="24.85546875" style="3" customWidth="1"/>
    <col min="4" max="4" width="27.28515625" style="3" customWidth="1"/>
    <col min="5" max="6" width="16.7109375" style="3" customWidth="1"/>
    <col min="7" max="7" width="32.140625" style="3" customWidth="1"/>
    <col min="8" max="8" width="8.85546875" style="3" customWidth="1"/>
    <col min="9" max="59" width="8.7109375" style="3" customWidth="1"/>
    <col min="60" max="60" width="23.140625" style="3" customWidth="1"/>
    <col min="61" max="61" width="25.7109375" style="3" customWidth="1"/>
    <col min="62" max="112" width="24.7109375" style="3" customWidth="1"/>
    <col min="113" max="113" width="10.7109375" style="3" customWidth="1"/>
    <col min="114" max="114" width="25.7109375" style="3" customWidth="1"/>
    <col min="115" max="165" width="24.7109375" style="3" customWidth="1"/>
    <col min="166" max="16384" width="9.140625" style="3"/>
  </cols>
  <sheetData>
    <row r="1" spans="1:165" ht="24.95" customHeight="1" x14ac:dyDescent="0.2">
      <c r="A1" s="1" t="s">
        <v>10</v>
      </c>
    </row>
    <row r="2" spans="1:165" ht="21.95" customHeight="1" x14ac:dyDescent="0.2">
      <c r="A2" s="2" t="s">
        <v>152</v>
      </c>
    </row>
    <row r="3" spans="1:165" ht="21.95" customHeight="1" x14ac:dyDescent="0.2">
      <c r="A3" s="4" t="s">
        <v>153</v>
      </c>
    </row>
    <row r="4" spans="1:165" ht="24.95" customHeight="1" x14ac:dyDescent="0.2">
      <c r="A4" s="3" t="s">
        <v>8</v>
      </c>
    </row>
    <row r="5" spans="1:165" ht="24.95" customHeight="1" x14ac:dyDescent="0.2"/>
    <row r="6" spans="1:165" ht="30" customHeight="1" x14ac:dyDescent="0.2">
      <c r="A6" s="263" t="s">
        <v>11</v>
      </c>
      <c r="B6" s="264"/>
      <c r="C6" s="265"/>
    </row>
    <row r="7" spans="1:165" ht="24.95" customHeight="1" x14ac:dyDescent="0.2">
      <c r="A7" s="270" t="s">
        <v>0</v>
      </c>
      <c r="B7" s="271"/>
      <c r="C7" s="207" t="s">
        <v>1</v>
      </c>
      <c r="E7" s="17" t="s">
        <v>9</v>
      </c>
      <c r="G7" s="5"/>
      <c r="H7" s="5"/>
      <c r="I7" s="5"/>
      <c r="J7" s="5"/>
      <c r="K7" s="5"/>
      <c r="L7" s="5"/>
      <c r="M7" s="5"/>
      <c r="N7" s="5"/>
      <c r="O7" s="5"/>
    </row>
    <row r="8" spans="1:165" ht="24.95" customHeight="1" x14ac:dyDescent="0.2">
      <c r="A8" s="268">
        <f>(SUM(BJ12:DH62))^(1/2)</f>
        <v>0</v>
      </c>
      <c r="B8" s="269"/>
      <c r="C8" s="208">
        <f>(SUM(DK12:FI62))^(1/2)</f>
        <v>0</v>
      </c>
      <c r="G8" s="7"/>
      <c r="H8" s="7"/>
      <c r="I8" s="7"/>
      <c r="J8" s="5"/>
      <c r="K8" s="8"/>
      <c r="L8" s="9"/>
      <c r="M8" s="5"/>
      <c r="N8" s="5"/>
      <c r="O8" s="5"/>
      <c r="BJ8" s="37"/>
    </row>
    <row r="9" spans="1:165" ht="39.950000000000003" customHeight="1" x14ac:dyDescent="0.2">
      <c r="A9" s="5"/>
      <c r="B9" s="10"/>
      <c r="C9" s="6"/>
      <c r="D9" s="6"/>
      <c r="E9" s="8"/>
      <c r="F9" s="5"/>
      <c r="G9" s="5"/>
      <c r="H9" s="5"/>
      <c r="I9" s="5"/>
      <c r="J9" s="5"/>
      <c r="K9" s="5"/>
      <c r="L9" s="5"/>
      <c r="M9" s="5"/>
      <c r="N9" s="5"/>
    </row>
    <row r="10" spans="1:165" ht="35.1" customHeight="1" thickBot="1" x14ac:dyDescent="0.25">
      <c r="A10" s="272" t="s">
        <v>12</v>
      </c>
      <c r="B10" s="266" t="s">
        <v>13</v>
      </c>
      <c r="C10" s="267" t="s">
        <v>104</v>
      </c>
      <c r="D10" s="266" t="s">
        <v>105</v>
      </c>
      <c r="E10" s="258" t="s">
        <v>106</v>
      </c>
      <c r="F10" s="259"/>
      <c r="G10" s="5"/>
      <c r="H10" s="260" t="s">
        <v>107</v>
      </c>
      <c r="I10" s="261"/>
      <c r="J10" s="261"/>
      <c r="K10" s="261"/>
      <c r="L10" s="261"/>
      <c r="M10" s="261"/>
      <c r="N10" s="261"/>
      <c r="O10" s="261"/>
      <c r="P10" s="261"/>
      <c r="Q10" s="261"/>
      <c r="R10" s="261"/>
      <c r="S10" s="261"/>
      <c r="T10" s="261"/>
      <c r="U10" s="261"/>
      <c r="V10" s="261"/>
      <c r="W10" s="261"/>
      <c r="X10" s="261"/>
      <c r="Y10" s="261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2"/>
      <c r="BH10" s="36"/>
      <c r="BI10" s="256"/>
      <c r="BJ10" s="48" t="s">
        <v>108</v>
      </c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J10" s="256"/>
      <c r="DK10" s="48" t="s">
        <v>109</v>
      </c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</row>
    <row r="11" spans="1:165" ht="30" customHeight="1" thickBot="1" x14ac:dyDescent="0.25">
      <c r="A11" s="273"/>
      <c r="B11" s="274"/>
      <c r="C11" s="267"/>
      <c r="D11" s="266"/>
      <c r="E11" s="97" t="s">
        <v>0</v>
      </c>
      <c r="F11" s="14" t="s">
        <v>1</v>
      </c>
      <c r="G11" s="5"/>
      <c r="H11" s="30"/>
      <c r="I11" s="31">
        <v>1</v>
      </c>
      <c r="J11" s="32">
        <f>I11+1</f>
        <v>2</v>
      </c>
      <c r="K11" s="32">
        <f t="shared" ref="K11:BG11" si="0">J11+1</f>
        <v>3</v>
      </c>
      <c r="L11" s="32">
        <f t="shared" si="0"/>
        <v>4</v>
      </c>
      <c r="M11" s="32">
        <f t="shared" si="0"/>
        <v>5</v>
      </c>
      <c r="N11" s="32">
        <f t="shared" si="0"/>
        <v>6</v>
      </c>
      <c r="O11" s="32">
        <f t="shared" si="0"/>
        <v>7</v>
      </c>
      <c r="P11" s="32">
        <f t="shared" si="0"/>
        <v>8</v>
      </c>
      <c r="Q11" s="32">
        <f t="shared" si="0"/>
        <v>9</v>
      </c>
      <c r="R11" s="32">
        <f t="shared" si="0"/>
        <v>10</v>
      </c>
      <c r="S11" s="32">
        <f t="shared" si="0"/>
        <v>11</v>
      </c>
      <c r="T11" s="32">
        <f t="shared" si="0"/>
        <v>12</v>
      </c>
      <c r="U11" s="32">
        <f t="shared" si="0"/>
        <v>13</v>
      </c>
      <c r="V11" s="32">
        <f t="shared" si="0"/>
        <v>14</v>
      </c>
      <c r="W11" s="32">
        <f t="shared" si="0"/>
        <v>15</v>
      </c>
      <c r="X11" s="32">
        <f t="shared" si="0"/>
        <v>16</v>
      </c>
      <c r="Y11" s="32">
        <f t="shared" si="0"/>
        <v>17</v>
      </c>
      <c r="Z11" s="32">
        <f t="shared" si="0"/>
        <v>18</v>
      </c>
      <c r="AA11" s="32">
        <f t="shared" si="0"/>
        <v>19</v>
      </c>
      <c r="AB11" s="32">
        <f t="shared" si="0"/>
        <v>20</v>
      </c>
      <c r="AC11" s="32">
        <f t="shared" si="0"/>
        <v>21</v>
      </c>
      <c r="AD11" s="32">
        <f t="shared" si="0"/>
        <v>22</v>
      </c>
      <c r="AE11" s="32">
        <f t="shared" si="0"/>
        <v>23</v>
      </c>
      <c r="AF11" s="32">
        <f t="shared" si="0"/>
        <v>24</v>
      </c>
      <c r="AG11" s="32">
        <f t="shared" si="0"/>
        <v>25</v>
      </c>
      <c r="AH11" s="32">
        <f t="shared" si="0"/>
        <v>26</v>
      </c>
      <c r="AI11" s="32">
        <f t="shared" si="0"/>
        <v>27</v>
      </c>
      <c r="AJ11" s="32">
        <f t="shared" si="0"/>
        <v>28</v>
      </c>
      <c r="AK11" s="32">
        <f t="shared" si="0"/>
        <v>29</v>
      </c>
      <c r="AL11" s="32">
        <f t="shared" si="0"/>
        <v>30</v>
      </c>
      <c r="AM11" s="32">
        <f t="shared" si="0"/>
        <v>31</v>
      </c>
      <c r="AN11" s="32">
        <f t="shared" si="0"/>
        <v>32</v>
      </c>
      <c r="AO11" s="32">
        <f t="shared" si="0"/>
        <v>33</v>
      </c>
      <c r="AP11" s="32">
        <f t="shared" si="0"/>
        <v>34</v>
      </c>
      <c r="AQ11" s="32">
        <f t="shared" si="0"/>
        <v>35</v>
      </c>
      <c r="AR11" s="32">
        <f t="shared" si="0"/>
        <v>36</v>
      </c>
      <c r="AS11" s="32">
        <f t="shared" si="0"/>
        <v>37</v>
      </c>
      <c r="AT11" s="32">
        <f t="shared" si="0"/>
        <v>38</v>
      </c>
      <c r="AU11" s="32">
        <f t="shared" si="0"/>
        <v>39</v>
      </c>
      <c r="AV11" s="32">
        <f t="shared" si="0"/>
        <v>40</v>
      </c>
      <c r="AW11" s="32">
        <f t="shared" si="0"/>
        <v>41</v>
      </c>
      <c r="AX11" s="32">
        <f t="shared" si="0"/>
        <v>42</v>
      </c>
      <c r="AY11" s="32">
        <f t="shared" si="0"/>
        <v>43</v>
      </c>
      <c r="AZ11" s="32">
        <f t="shared" si="0"/>
        <v>44</v>
      </c>
      <c r="BA11" s="32">
        <f t="shared" si="0"/>
        <v>45</v>
      </c>
      <c r="BB11" s="32">
        <f t="shared" si="0"/>
        <v>46</v>
      </c>
      <c r="BC11" s="32">
        <f t="shared" si="0"/>
        <v>47</v>
      </c>
      <c r="BD11" s="32">
        <f t="shared" si="0"/>
        <v>48</v>
      </c>
      <c r="BE11" s="32">
        <f t="shared" si="0"/>
        <v>49</v>
      </c>
      <c r="BF11" s="32">
        <f t="shared" si="0"/>
        <v>50</v>
      </c>
      <c r="BG11" s="33">
        <f t="shared" si="0"/>
        <v>51</v>
      </c>
      <c r="BH11" s="34"/>
      <c r="BI11" s="257"/>
      <c r="BJ11" s="49">
        <f>BI12</f>
        <v>0</v>
      </c>
      <c r="BK11" s="50">
        <f>BI13</f>
        <v>0</v>
      </c>
      <c r="BL11" s="50">
        <f>BI14</f>
        <v>0</v>
      </c>
      <c r="BM11" s="50">
        <f>BI15</f>
        <v>0</v>
      </c>
      <c r="BN11" s="50">
        <f>BI16</f>
        <v>0</v>
      </c>
      <c r="BO11" s="50">
        <f>BI17</f>
        <v>0</v>
      </c>
      <c r="BP11" s="50">
        <f>BI18</f>
        <v>0</v>
      </c>
      <c r="BQ11" s="50">
        <f>BI19</f>
        <v>0</v>
      </c>
      <c r="BR11" s="50">
        <f>BI20</f>
        <v>0</v>
      </c>
      <c r="BS11" s="50">
        <f>BI21</f>
        <v>0</v>
      </c>
      <c r="BT11" s="50">
        <f>BI22</f>
        <v>0</v>
      </c>
      <c r="BU11" s="50">
        <f>BI23</f>
        <v>0</v>
      </c>
      <c r="BV11" s="50">
        <f>BI24</f>
        <v>0</v>
      </c>
      <c r="BW11" s="50">
        <f>BI25</f>
        <v>0</v>
      </c>
      <c r="BX11" s="50">
        <f>BI26</f>
        <v>0</v>
      </c>
      <c r="BY11" s="50">
        <f>BI27</f>
        <v>0</v>
      </c>
      <c r="BZ11" s="50">
        <f>BI28</f>
        <v>0</v>
      </c>
      <c r="CA11" s="50">
        <f>BI29</f>
        <v>0</v>
      </c>
      <c r="CB11" s="50">
        <f>BI30</f>
        <v>0</v>
      </c>
      <c r="CC11" s="50">
        <f>BI31</f>
        <v>0</v>
      </c>
      <c r="CD11" s="50">
        <f>BI32</f>
        <v>0</v>
      </c>
      <c r="CE11" s="50">
        <f>BI33</f>
        <v>0</v>
      </c>
      <c r="CF11" s="50">
        <f>BI34</f>
        <v>0</v>
      </c>
      <c r="CG11" s="50">
        <f>BI35</f>
        <v>0</v>
      </c>
      <c r="CH11" s="50">
        <f>BI36</f>
        <v>0</v>
      </c>
      <c r="CI11" s="50">
        <f>BI37</f>
        <v>0</v>
      </c>
      <c r="CJ11" s="50">
        <f>BI38</f>
        <v>0</v>
      </c>
      <c r="CK11" s="50">
        <f>BI39</f>
        <v>0</v>
      </c>
      <c r="CL11" s="50">
        <f>BI40</f>
        <v>0</v>
      </c>
      <c r="CM11" s="50">
        <f>BI41</f>
        <v>0</v>
      </c>
      <c r="CN11" s="50">
        <f>BI42</f>
        <v>0</v>
      </c>
      <c r="CO11" s="50">
        <f>BI43</f>
        <v>0</v>
      </c>
      <c r="CP11" s="50">
        <f>BI44</f>
        <v>0</v>
      </c>
      <c r="CQ11" s="50">
        <f>BI45</f>
        <v>0</v>
      </c>
      <c r="CR11" s="50">
        <f>BI46</f>
        <v>0</v>
      </c>
      <c r="CS11" s="50">
        <f>BI47</f>
        <v>0</v>
      </c>
      <c r="CT11" s="50">
        <f>BI48</f>
        <v>0</v>
      </c>
      <c r="CU11" s="50">
        <f>BI49</f>
        <v>0</v>
      </c>
      <c r="CV11" s="50">
        <f>BI50</f>
        <v>0</v>
      </c>
      <c r="CW11" s="50">
        <f>BI51</f>
        <v>0</v>
      </c>
      <c r="CX11" s="50">
        <f>BI52</f>
        <v>0</v>
      </c>
      <c r="CY11" s="50">
        <f>BI53</f>
        <v>0</v>
      </c>
      <c r="CZ11" s="50">
        <f>BI54</f>
        <v>0</v>
      </c>
      <c r="DA11" s="50">
        <f>BI55</f>
        <v>0</v>
      </c>
      <c r="DB11" s="50">
        <f>BI56</f>
        <v>0</v>
      </c>
      <c r="DC11" s="50">
        <f>BI57</f>
        <v>0</v>
      </c>
      <c r="DD11" s="50">
        <f>BI58</f>
        <v>0</v>
      </c>
      <c r="DE11" s="50">
        <f>BI59</f>
        <v>0</v>
      </c>
      <c r="DF11" s="50">
        <f>BI60</f>
        <v>0</v>
      </c>
      <c r="DG11" s="50">
        <f>BI61</f>
        <v>0</v>
      </c>
      <c r="DH11" s="51">
        <f>BI62</f>
        <v>0</v>
      </c>
      <c r="DJ11" s="257"/>
      <c r="DK11" s="49">
        <f>DJ12</f>
        <v>0</v>
      </c>
      <c r="DL11" s="50">
        <f>DJ13</f>
        <v>0</v>
      </c>
      <c r="DM11" s="50">
        <f>DJ14</f>
        <v>0</v>
      </c>
      <c r="DN11" s="50">
        <f>DJ15</f>
        <v>0</v>
      </c>
      <c r="DO11" s="50">
        <f>DJ16</f>
        <v>0</v>
      </c>
      <c r="DP11" s="50">
        <f>DJ17</f>
        <v>0</v>
      </c>
      <c r="DQ11" s="50">
        <f>DJ18</f>
        <v>0</v>
      </c>
      <c r="DR11" s="50">
        <f>DJ19</f>
        <v>0</v>
      </c>
      <c r="DS11" s="50">
        <f>DJ20</f>
        <v>0</v>
      </c>
      <c r="DT11" s="50">
        <f>DJ21</f>
        <v>0</v>
      </c>
      <c r="DU11" s="50">
        <f>DJ22</f>
        <v>0</v>
      </c>
      <c r="DV11" s="50">
        <f>DJ23</f>
        <v>0</v>
      </c>
      <c r="DW11" s="50">
        <f>DJ24</f>
        <v>0</v>
      </c>
      <c r="DX11" s="50">
        <f>DJ25</f>
        <v>0</v>
      </c>
      <c r="DY11" s="50">
        <f>DJ26</f>
        <v>0</v>
      </c>
      <c r="DZ11" s="50">
        <f>DJ27</f>
        <v>0</v>
      </c>
      <c r="EA11" s="50">
        <f>DJ28</f>
        <v>0</v>
      </c>
      <c r="EB11" s="50">
        <f>DJ29</f>
        <v>0</v>
      </c>
      <c r="EC11" s="50">
        <f>DJ30</f>
        <v>0</v>
      </c>
      <c r="ED11" s="50">
        <f>DJ31</f>
        <v>0</v>
      </c>
      <c r="EE11" s="50">
        <f>DJ32</f>
        <v>0</v>
      </c>
      <c r="EF11" s="50">
        <f>DJ33</f>
        <v>0</v>
      </c>
      <c r="EG11" s="50">
        <f>DJ34</f>
        <v>0</v>
      </c>
      <c r="EH11" s="50">
        <f>DJ35</f>
        <v>0</v>
      </c>
      <c r="EI11" s="50">
        <f>DJ36</f>
        <v>0</v>
      </c>
      <c r="EJ11" s="50">
        <f>DJ37</f>
        <v>0</v>
      </c>
      <c r="EK11" s="50">
        <f>DJ38</f>
        <v>0</v>
      </c>
      <c r="EL11" s="50">
        <f>DJ39</f>
        <v>0</v>
      </c>
      <c r="EM11" s="50">
        <f>DJ40</f>
        <v>0</v>
      </c>
      <c r="EN11" s="50">
        <f>DJ41</f>
        <v>0</v>
      </c>
      <c r="EO11" s="50">
        <f>DJ42</f>
        <v>0</v>
      </c>
      <c r="EP11" s="50">
        <f>DJ43</f>
        <v>0</v>
      </c>
      <c r="EQ11" s="50">
        <f>DJ44</f>
        <v>0</v>
      </c>
      <c r="ER11" s="50">
        <f>DJ45</f>
        <v>0</v>
      </c>
      <c r="ES11" s="50">
        <f>DJ46</f>
        <v>0</v>
      </c>
      <c r="ET11" s="50">
        <f>DJ47</f>
        <v>0</v>
      </c>
      <c r="EU11" s="50">
        <f>DJ48</f>
        <v>0</v>
      </c>
      <c r="EV11" s="50">
        <f>DJ49</f>
        <v>0</v>
      </c>
      <c r="EW11" s="50">
        <f>DJ50</f>
        <v>0</v>
      </c>
      <c r="EX11" s="50">
        <f>DJ51</f>
        <v>0</v>
      </c>
      <c r="EY11" s="50">
        <f>DJ52</f>
        <v>0</v>
      </c>
      <c r="EZ11" s="50">
        <f>DJ53</f>
        <v>0</v>
      </c>
      <c r="FA11" s="50">
        <f>DJ54</f>
        <v>0</v>
      </c>
      <c r="FB11" s="50">
        <f>DJ55</f>
        <v>0</v>
      </c>
      <c r="FC11" s="50">
        <f>DJ56</f>
        <v>0</v>
      </c>
      <c r="FD11" s="50">
        <f>DJ57</f>
        <v>0</v>
      </c>
      <c r="FE11" s="50">
        <f>DJ58</f>
        <v>0</v>
      </c>
      <c r="FF11" s="50">
        <f>DJ59</f>
        <v>0</v>
      </c>
      <c r="FG11" s="50">
        <f>DJ60</f>
        <v>0</v>
      </c>
      <c r="FH11" s="50">
        <f>DJ61</f>
        <v>0</v>
      </c>
      <c r="FI11" s="51">
        <f>DJ62</f>
        <v>0</v>
      </c>
    </row>
    <row r="12" spans="1:165" ht="21" customHeight="1" x14ac:dyDescent="0.2">
      <c r="A12" s="15">
        <v>1</v>
      </c>
      <c r="B12" s="15">
        <v>1</v>
      </c>
      <c r="C12" s="15">
        <f t="shared" ref="C12:C43" si="1" xml:space="preserve"> (A12*3-3) + B12</f>
        <v>1</v>
      </c>
      <c r="D12" s="204"/>
      <c r="E12" s="12">
        <v>0.24</v>
      </c>
      <c r="F12" s="12">
        <v>0.23</v>
      </c>
      <c r="G12" s="11"/>
      <c r="H12" s="26">
        <v>1</v>
      </c>
      <c r="I12" s="27">
        <v>1</v>
      </c>
      <c r="J12" s="28">
        <v>0.7</v>
      </c>
      <c r="K12" s="28">
        <v>0.8</v>
      </c>
      <c r="L12" s="28">
        <v>0.5</v>
      </c>
      <c r="M12" s="28">
        <v>0.5</v>
      </c>
      <c r="N12" s="28">
        <v>0.4</v>
      </c>
      <c r="O12" s="28">
        <v>0.5</v>
      </c>
      <c r="P12" s="28">
        <v>0.45</v>
      </c>
      <c r="Q12" s="28">
        <v>0.4</v>
      </c>
      <c r="R12" s="28">
        <v>0.45</v>
      </c>
      <c r="S12" s="28">
        <v>0.5</v>
      </c>
      <c r="T12" s="28">
        <v>0.5</v>
      </c>
      <c r="U12" s="28">
        <v>0.2</v>
      </c>
      <c r="V12" s="28">
        <v>0.15</v>
      </c>
      <c r="W12" s="28">
        <v>0.15</v>
      </c>
      <c r="X12" s="28">
        <v>0.15</v>
      </c>
      <c r="Y12" s="28">
        <v>0.15</v>
      </c>
      <c r="Z12" s="28">
        <v>0.15</v>
      </c>
      <c r="AA12" s="28">
        <v>0.35</v>
      </c>
      <c r="AB12" s="28">
        <v>0.15</v>
      </c>
      <c r="AC12" s="28">
        <v>0.15</v>
      </c>
      <c r="AD12" s="28">
        <v>0.6</v>
      </c>
      <c r="AE12" s="28">
        <v>0.3</v>
      </c>
      <c r="AF12" s="28">
        <v>0.4</v>
      </c>
      <c r="AG12" s="28">
        <v>0.4</v>
      </c>
      <c r="AH12" s="28">
        <v>0.1</v>
      </c>
      <c r="AI12" s="28">
        <v>0.1</v>
      </c>
      <c r="AJ12" s="28">
        <v>0.12</v>
      </c>
      <c r="AK12" s="28">
        <v>0.1</v>
      </c>
      <c r="AL12" s="28">
        <v>0.1</v>
      </c>
      <c r="AM12" s="28">
        <v>0.1</v>
      </c>
      <c r="AN12" s="28">
        <v>0.17</v>
      </c>
      <c r="AO12" s="28">
        <v>0.1</v>
      </c>
      <c r="AP12" s="28">
        <v>0.1</v>
      </c>
      <c r="AQ12" s="28">
        <v>0.11</v>
      </c>
      <c r="AR12" s="28">
        <v>0.1</v>
      </c>
      <c r="AS12" s="28">
        <v>0.35</v>
      </c>
      <c r="AT12" s="28">
        <v>0.2</v>
      </c>
      <c r="AU12" s="28">
        <v>0.2</v>
      </c>
      <c r="AV12" s="28">
        <v>0.25</v>
      </c>
      <c r="AW12" s="28">
        <v>0.2</v>
      </c>
      <c r="AX12" s="28">
        <v>0.2</v>
      </c>
      <c r="AY12" s="28">
        <v>0.1</v>
      </c>
      <c r="AZ12" s="28">
        <v>0.25</v>
      </c>
      <c r="BA12" s="28">
        <v>0.25</v>
      </c>
      <c r="BB12" s="28">
        <v>0.1</v>
      </c>
      <c r="BC12" s="28">
        <v>0.1</v>
      </c>
      <c r="BD12" s="28">
        <v>0.1</v>
      </c>
      <c r="BE12" s="28">
        <v>0.1</v>
      </c>
      <c r="BF12" s="28">
        <v>0.1</v>
      </c>
      <c r="BG12" s="29">
        <v>0.28999999999999998</v>
      </c>
      <c r="BH12" s="35"/>
      <c r="BI12" s="70">
        <f t="shared" ref="BI12:BI43" si="2">D12*E12</f>
        <v>0</v>
      </c>
      <c r="BJ12" s="44">
        <f t="shared" ref="BJ12:BJ43" si="3">$BI12*BJ$11*I12</f>
        <v>0</v>
      </c>
      <c r="BK12" s="45">
        <f t="shared" ref="BK12:BK43" si="4">$BI12*BK$11*J12</f>
        <v>0</v>
      </c>
      <c r="BL12" s="45">
        <f t="shared" ref="BL12:BL43" si="5">$BI12*BL$11*K12</f>
        <v>0</v>
      </c>
      <c r="BM12" s="45">
        <f t="shared" ref="BM12:BM43" si="6">$BI12*BM$11*L12</f>
        <v>0</v>
      </c>
      <c r="BN12" s="45">
        <f t="shared" ref="BN12:BN43" si="7">$BI12*BN$11*M12</f>
        <v>0</v>
      </c>
      <c r="BO12" s="45">
        <f t="shared" ref="BO12:BO43" si="8">$BI12*BO$11*N12</f>
        <v>0</v>
      </c>
      <c r="BP12" s="45">
        <f t="shared" ref="BP12:BP43" si="9">$BI12*BP$11*O12</f>
        <v>0</v>
      </c>
      <c r="BQ12" s="45">
        <f t="shared" ref="BQ12:BQ43" si="10">$BI12*BQ$11*P12</f>
        <v>0</v>
      </c>
      <c r="BR12" s="45">
        <f t="shared" ref="BR12:BR43" si="11">$BI12*BR$11*Q12</f>
        <v>0</v>
      </c>
      <c r="BS12" s="45">
        <f t="shared" ref="BS12:BS43" si="12">$BI12*BS$11*R12</f>
        <v>0</v>
      </c>
      <c r="BT12" s="45">
        <f t="shared" ref="BT12:BT43" si="13">$BI12*BT$11*S12</f>
        <v>0</v>
      </c>
      <c r="BU12" s="45">
        <f t="shared" ref="BU12:BU43" si="14">$BI12*BU$11*T12</f>
        <v>0</v>
      </c>
      <c r="BV12" s="45">
        <f t="shared" ref="BV12:BV43" si="15">$BI12*BV$11*U12</f>
        <v>0</v>
      </c>
      <c r="BW12" s="45">
        <f t="shared" ref="BW12:BW43" si="16">$BI12*BW$11*V12</f>
        <v>0</v>
      </c>
      <c r="BX12" s="45">
        <f t="shared" ref="BX12:BX43" si="17">$BI12*BX$11*W12</f>
        <v>0</v>
      </c>
      <c r="BY12" s="45">
        <f t="shared" ref="BY12:BY43" si="18">$BI12*BY$11*X12</f>
        <v>0</v>
      </c>
      <c r="BZ12" s="45">
        <f t="shared" ref="BZ12:BZ43" si="19">$BI12*BZ$11*Y12</f>
        <v>0</v>
      </c>
      <c r="CA12" s="45">
        <f t="shared" ref="CA12:CA43" si="20">$BI12*CA$11*Z12</f>
        <v>0</v>
      </c>
      <c r="CB12" s="45">
        <f t="shared" ref="CB12:CB43" si="21">$BI12*CB$11*AA12</f>
        <v>0</v>
      </c>
      <c r="CC12" s="45">
        <f t="shared" ref="CC12:CC43" si="22">$BI12*CC$11*AB12</f>
        <v>0</v>
      </c>
      <c r="CD12" s="45">
        <f t="shared" ref="CD12:CD43" si="23">$BI12*CD$11*AC12</f>
        <v>0</v>
      </c>
      <c r="CE12" s="45">
        <f t="shared" ref="CE12:CE43" si="24">$BI12*CE$11*AD12</f>
        <v>0</v>
      </c>
      <c r="CF12" s="45">
        <f t="shared" ref="CF12:CF43" si="25">$BI12*CF$11*AE12</f>
        <v>0</v>
      </c>
      <c r="CG12" s="45">
        <f t="shared" ref="CG12:CG43" si="26">$BI12*CG$11*AF12</f>
        <v>0</v>
      </c>
      <c r="CH12" s="45">
        <f t="shared" ref="CH12:CH43" si="27">$BI12*CH$11*AG12</f>
        <v>0</v>
      </c>
      <c r="CI12" s="45">
        <f t="shared" ref="CI12:CI43" si="28">$BI12*CI$11*AH12</f>
        <v>0</v>
      </c>
      <c r="CJ12" s="45">
        <f t="shared" ref="CJ12:CJ43" si="29">$BI12*CJ$11*AI12</f>
        <v>0</v>
      </c>
      <c r="CK12" s="45">
        <f t="shared" ref="CK12:CK43" si="30">$BI12*CK$11*AJ12</f>
        <v>0</v>
      </c>
      <c r="CL12" s="45">
        <f t="shared" ref="CL12:CL43" si="31">$BI12*CL$11*AK12</f>
        <v>0</v>
      </c>
      <c r="CM12" s="45">
        <f t="shared" ref="CM12:CM43" si="32">$BI12*CM$11*AL12</f>
        <v>0</v>
      </c>
      <c r="CN12" s="45">
        <f t="shared" ref="CN12:CN43" si="33">$BI12*CN$11*AM12</f>
        <v>0</v>
      </c>
      <c r="CO12" s="45">
        <f t="shared" ref="CO12:CO43" si="34">$BI12*CO$11*AN12</f>
        <v>0</v>
      </c>
      <c r="CP12" s="45">
        <f t="shared" ref="CP12:CP43" si="35">$BI12*CP$11*AO12</f>
        <v>0</v>
      </c>
      <c r="CQ12" s="45">
        <f t="shared" ref="CQ12:CQ43" si="36">$BI12*CQ$11*AP12</f>
        <v>0</v>
      </c>
      <c r="CR12" s="45">
        <f t="shared" ref="CR12:CR43" si="37">$BI12*CR$11*AQ12</f>
        <v>0</v>
      </c>
      <c r="CS12" s="45">
        <f t="shared" ref="CS12:CS43" si="38">$BI12*CS$11*AR12</f>
        <v>0</v>
      </c>
      <c r="CT12" s="45">
        <f t="shared" ref="CT12:CT43" si="39">$BI12*CT$11*AS12</f>
        <v>0</v>
      </c>
      <c r="CU12" s="45">
        <f t="shared" ref="CU12:CU43" si="40">$BI12*CU$11*AT12</f>
        <v>0</v>
      </c>
      <c r="CV12" s="45">
        <f t="shared" ref="CV12:CV43" si="41">$BI12*CV$11*AU12</f>
        <v>0</v>
      </c>
      <c r="CW12" s="45">
        <f t="shared" ref="CW12:CW43" si="42">$BI12*CW$11*AV12</f>
        <v>0</v>
      </c>
      <c r="CX12" s="45">
        <f t="shared" ref="CX12:CX43" si="43">$BI12*CX$11*AW12</f>
        <v>0</v>
      </c>
      <c r="CY12" s="45">
        <f t="shared" ref="CY12:CY43" si="44">$BI12*CY$11*AX12</f>
        <v>0</v>
      </c>
      <c r="CZ12" s="45">
        <f t="shared" ref="CZ12:CZ43" si="45">$BI12*CZ$11*AY12</f>
        <v>0</v>
      </c>
      <c r="DA12" s="45">
        <f t="shared" ref="DA12:DA43" si="46">$BI12*DA$11*AZ12</f>
        <v>0</v>
      </c>
      <c r="DB12" s="45">
        <f t="shared" ref="DB12:DB43" si="47">$BI12*DB$11*BA12</f>
        <v>0</v>
      </c>
      <c r="DC12" s="45">
        <f t="shared" ref="DC12:DC43" si="48">$BI12*DC$11*BB12</f>
        <v>0</v>
      </c>
      <c r="DD12" s="45">
        <f t="shared" ref="DD12:DD43" si="49">$BI12*DD$11*BC12</f>
        <v>0</v>
      </c>
      <c r="DE12" s="45">
        <f t="shared" ref="DE12:DE43" si="50">$BI12*DE$11*BD12</f>
        <v>0</v>
      </c>
      <c r="DF12" s="45">
        <f t="shared" ref="DF12:DF43" si="51">$BI12*DF$11*BE12</f>
        <v>0</v>
      </c>
      <c r="DG12" s="45">
        <f t="shared" ref="DG12:DG43" si="52">$BI12*DG$11*BF12</f>
        <v>0</v>
      </c>
      <c r="DH12" s="46">
        <f t="shared" ref="DH12:DH43" si="53">$BI12*DH$11*BG12</f>
        <v>0</v>
      </c>
      <c r="DJ12" s="70">
        <f t="shared" ref="DJ12:DJ43" si="54">D12*F12</f>
        <v>0</v>
      </c>
      <c r="DK12" s="44">
        <f t="shared" ref="DK12:DK43" si="55">$DJ12*DK$11*I12</f>
        <v>0</v>
      </c>
      <c r="DL12" s="45">
        <f t="shared" ref="DL12:DL43" si="56">$DJ12*DL$11*J12</f>
        <v>0</v>
      </c>
      <c r="DM12" s="45">
        <f t="shared" ref="DM12:DM43" si="57">$DJ12*DM$11*K12</f>
        <v>0</v>
      </c>
      <c r="DN12" s="45">
        <f t="shared" ref="DN12:DN43" si="58">$DJ12*DN$11*L12</f>
        <v>0</v>
      </c>
      <c r="DO12" s="45">
        <f t="shared" ref="DO12:DO43" si="59">$DJ12*DO$11*M12</f>
        <v>0</v>
      </c>
      <c r="DP12" s="45">
        <f t="shared" ref="DP12:DP43" si="60">$DJ12*DP$11*N12</f>
        <v>0</v>
      </c>
      <c r="DQ12" s="45">
        <f t="shared" ref="DQ12:DQ43" si="61">$DJ12*DQ$11*O12</f>
        <v>0</v>
      </c>
      <c r="DR12" s="45">
        <f t="shared" ref="DR12:DR43" si="62">$DJ12*DR$11*P12</f>
        <v>0</v>
      </c>
      <c r="DS12" s="45">
        <f t="shared" ref="DS12:DS43" si="63">$DJ12*DS$11*Q12</f>
        <v>0</v>
      </c>
      <c r="DT12" s="45">
        <f t="shared" ref="DT12:DT43" si="64">$DJ12*DT$11*R12</f>
        <v>0</v>
      </c>
      <c r="DU12" s="45">
        <f t="shared" ref="DU12:DU43" si="65">$DJ12*DU$11*S12</f>
        <v>0</v>
      </c>
      <c r="DV12" s="45">
        <f t="shared" ref="DV12:DV43" si="66">$DJ12*DV$11*T12</f>
        <v>0</v>
      </c>
      <c r="DW12" s="45">
        <f t="shared" ref="DW12:DW43" si="67">$DJ12*DW$11*U12</f>
        <v>0</v>
      </c>
      <c r="DX12" s="45">
        <f t="shared" ref="DX12:DX43" si="68">$DJ12*DX$11*V12</f>
        <v>0</v>
      </c>
      <c r="DY12" s="45">
        <f t="shared" ref="DY12:DY43" si="69">$DJ12*DY$11*W12</f>
        <v>0</v>
      </c>
      <c r="DZ12" s="45">
        <f t="shared" ref="DZ12:DZ43" si="70">$DJ12*DZ$11*X12</f>
        <v>0</v>
      </c>
      <c r="EA12" s="45">
        <f t="shared" ref="EA12:EA43" si="71">$DJ12*EA$11*Y12</f>
        <v>0</v>
      </c>
      <c r="EB12" s="45">
        <f t="shared" ref="EB12:EB43" si="72">$DJ12*EB$11*Z12</f>
        <v>0</v>
      </c>
      <c r="EC12" s="45">
        <f t="shared" ref="EC12:EC43" si="73">$DJ12*EC$11*AA12</f>
        <v>0</v>
      </c>
      <c r="ED12" s="45">
        <f t="shared" ref="ED12:ED43" si="74">$DJ12*ED$11*AB12</f>
        <v>0</v>
      </c>
      <c r="EE12" s="45">
        <f t="shared" ref="EE12:EE43" si="75">$DJ12*EE$11*AC12</f>
        <v>0</v>
      </c>
      <c r="EF12" s="45">
        <f t="shared" ref="EF12:EF43" si="76">$DJ12*EF$11*AD12</f>
        <v>0</v>
      </c>
      <c r="EG12" s="45">
        <f t="shared" ref="EG12:EG43" si="77">$DJ12*EG$11*AE12</f>
        <v>0</v>
      </c>
      <c r="EH12" s="45">
        <f t="shared" ref="EH12:EH43" si="78">$DJ12*EH$11*AF12</f>
        <v>0</v>
      </c>
      <c r="EI12" s="45">
        <f t="shared" ref="EI12:EI43" si="79">$DJ12*EI$11*AG12</f>
        <v>0</v>
      </c>
      <c r="EJ12" s="45">
        <f t="shared" ref="EJ12:EJ43" si="80">$DJ12*EJ$11*AH12</f>
        <v>0</v>
      </c>
      <c r="EK12" s="45">
        <f t="shared" ref="EK12:EK43" si="81">$DJ12*EK$11*AI12</f>
        <v>0</v>
      </c>
      <c r="EL12" s="45">
        <f t="shared" ref="EL12:EL43" si="82">$DJ12*EL$11*AJ12</f>
        <v>0</v>
      </c>
      <c r="EM12" s="45">
        <f t="shared" ref="EM12:EM43" si="83">$DJ12*EM$11*AK12</f>
        <v>0</v>
      </c>
      <c r="EN12" s="45">
        <f t="shared" ref="EN12:EN43" si="84">$DJ12*EN$11*AL12</f>
        <v>0</v>
      </c>
      <c r="EO12" s="45">
        <f t="shared" ref="EO12:EO43" si="85">$DJ12*EO$11*AM12</f>
        <v>0</v>
      </c>
      <c r="EP12" s="45">
        <f t="shared" ref="EP12:EP43" si="86">$DJ12*EP$11*AN12</f>
        <v>0</v>
      </c>
      <c r="EQ12" s="45">
        <f t="shared" ref="EQ12:EQ43" si="87">$DJ12*EQ$11*AO12</f>
        <v>0</v>
      </c>
      <c r="ER12" s="45">
        <f t="shared" ref="ER12:ER43" si="88">$DJ12*ER$11*AP12</f>
        <v>0</v>
      </c>
      <c r="ES12" s="45">
        <f t="shared" ref="ES12:ES43" si="89">$DJ12*ES$11*AQ12</f>
        <v>0</v>
      </c>
      <c r="ET12" s="45">
        <f t="shared" ref="ET12:ET43" si="90">$DJ12*ET$11*AR12</f>
        <v>0</v>
      </c>
      <c r="EU12" s="45">
        <f t="shared" ref="EU12:EU43" si="91">$DJ12*EU$11*AS12</f>
        <v>0</v>
      </c>
      <c r="EV12" s="45">
        <f t="shared" ref="EV12:EV43" si="92">$DJ12*EV$11*AT12</f>
        <v>0</v>
      </c>
      <c r="EW12" s="45">
        <f t="shared" ref="EW12:EW43" si="93">$DJ12*EW$11*AU12</f>
        <v>0</v>
      </c>
      <c r="EX12" s="45">
        <f t="shared" ref="EX12:EX43" si="94">$DJ12*EX$11*AV12</f>
        <v>0</v>
      </c>
      <c r="EY12" s="45">
        <f t="shared" ref="EY12:EY43" si="95">$DJ12*EY$11*AW12</f>
        <v>0</v>
      </c>
      <c r="EZ12" s="45">
        <f t="shared" ref="EZ12:EZ43" si="96">$DJ12*EZ$11*AX12</f>
        <v>0</v>
      </c>
      <c r="FA12" s="45">
        <f t="shared" ref="FA12:FA43" si="97">$DJ12*FA$11*AY12</f>
        <v>0</v>
      </c>
      <c r="FB12" s="45">
        <f t="shared" ref="FB12:FB43" si="98">$DJ12*FB$11*AZ12</f>
        <v>0</v>
      </c>
      <c r="FC12" s="45">
        <f t="shared" ref="FC12:FC43" si="99">$DJ12*FC$11*BA12</f>
        <v>0</v>
      </c>
      <c r="FD12" s="45">
        <f t="shared" ref="FD12:FD43" si="100">$DJ12*FD$11*BB12</f>
        <v>0</v>
      </c>
      <c r="FE12" s="45">
        <f t="shared" ref="FE12:FE43" si="101">$DJ12*FE$11*BC12</f>
        <v>0</v>
      </c>
      <c r="FF12" s="45">
        <f t="shared" ref="FF12:FF43" si="102">$DJ12*FF$11*BD12</f>
        <v>0</v>
      </c>
      <c r="FG12" s="45">
        <f t="shared" ref="FG12:FG43" si="103">$DJ12*FG$11*BE12</f>
        <v>0</v>
      </c>
      <c r="FH12" s="45">
        <f t="shared" ref="FH12:FH43" si="104">$DJ12*FH$11*BF12</f>
        <v>0</v>
      </c>
      <c r="FI12" s="46">
        <f t="shared" ref="FI12:FI43" si="105">$DJ12*FI$11*BG12</f>
        <v>0</v>
      </c>
    </row>
    <row r="13" spans="1:165" ht="21" customHeight="1" x14ac:dyDescent="0.2">
      <c r="A13" s="16">
        <f t="shared" ref="A13:A44" si="106">IF(B13=1,A12+1,A12)</f>
        <v>1</v>
      </c>
      <c r="B13" s="16">
        <v>2</v>
      </c>
      <c r="C13" s="15">
        <f t="shared" si="1"/>
        <v>2</v>
      </c>
      <c r="D13" s="203"/>
      <c r="E13" s="13">
        <v>0.24</v>
      </c>
      <c r="F13" s="13">
        <v>0.23</v>
      </c>
      <c r="G13" s="11"/>
      <c r="H13" s="24">
        <f>H12+1</f>
        <v>2</v>
      </c>
      <c r="I13" s="22">
        <v>0.7</v>
      </c>
      <c r="J13" s="18">
        <v>1</v>
      </c>
      <c r="K13" s="18">
        <v>0.9</v>
      </c>
      <c r="L13" s="18">
        <v>0.5</v>
      </c>
      <c r="M13" s="18">
        <v>0.5</v>
      </c>
      <c r="N13" s="18">
        <v>0.35</v>
      </c>
      <c r="O13" s="18">
        <v>0.5</v>
      </c>
      <c r="P13" s="18">
        <v>0.44</v>
      </c>
      <c r="Q13" s="18">
        <v>0.45</v>
      </c>
      <c r="R13" s="18">
        <v>0.45</v>
      </c>
      <c r="S13" s="18">
        <v>0.5</v>
      </c>
      <c r="T13" s="18">
        <v>0.5</v>
      </c>
      <c r="U13" s="18">
        <v>0.15</v>
      </c>
      <c r="V13" s="18">
        <v>0.15</v>
      </c>
      <c r="W13" s="18">
        <v>0.15</v>
      </c>
      <c r="X13" s="18">
        <v>0.2</v>
      </c>
      <c r="Y13" s="18">
        <v>0.15</v>
      </c>
      <c r="Z13" s="18">
        <v>0.15</v>
      </c>
      <c r="AA13" s="18">
        <v>0.45</v>
      </c>
      <c r="AB13" s="18">
        <v>0.15</v>
      </c>
      <c r="AC13" s="18">
        <v>0.15</v>
      </c>
      <c r="AD13" s="18">
        <v>0.3</v>
      </c>
      <c r="AE13" s="18">
        <v>0.4</v>
      </c>
      <c r="AF13" s="18">
        <v>0.35</v>
      </c>
      <c r="AG13" s="18">
        <v>0.25</v>
      </c>
      <c r="AH13" s="18">
        <v>0.15</v>
      </c>
      <c r="AI13" s="18">
        <v>0.1</v>
      </c>
      <c r="AJ13" s="18">
        <v>0.1</v>
      </c>
      <c r="AK13" s="18">
        <v>0.1</v>
      </c>
      <c r="AL13" s="18">
        <v>0.4</v>
      </c>
      <c r="AM13" s="18">
        <v>0.35</v>
      </c>
      <c r="AN13" s="18">
        <v>0.15</v>
      </c>
      <c r="AO13" s="18">
        <v>0.1</v>
      </c>
      <c r="AP13" s="18">
        <v>0.1</v>
      </c>
      <c r="AQ13" s="18">
        <v>0.11</v>
      </c>
      <c r="AR13" s="18">
        <v>0.1</v>
      </c>
      <c r="AS13" s="18">
        <v>0.2</v>
      </c>
      <c r="AT13" s="18">
        <v>0.2</v>
      </c>
      <c r="AU13" s="18">
        <v>0.35</v>
      </c>
      <c r="AV13" s="18">
        <v>0.6</v>
      </c>
      <c r="AW13" s="18">
        <v>0.65</v>
      </c>
      <c r="AX13" s="18">
        <v>0.65</v>
      </c>
      <c r="AY13" s="18">
        <v>0.1</v>
      </c>
      <c r="AZ13" s="18">
        <v>0.14000000000000001</v>
      </c>
      <c r="BA13" s="18">
        <v>0.25</v>
      </c>
      <c r="BB13" s="18">
        <v>0.2</v>
      </c>
      <c r="BC13" s="18">
        <v>0.22</v>
      </c>
      <c r="BD13" s="18">
        <v>0.1</v>
      </c>
      <c r="BE13" s="18">
        <v>0.1</v>
      </c>
      <c r="BF13" s="18">
        <v>0.24</v>
      </c>
      <c r="BG13" s="19">
        <v>0.1</v>
      </c>
      <c r="BH13" s="35"/>
      <c r="BI13" s="70">
        <f t="shared" si="2"/>
        <v>0</v>
      </c>
      <c r="BJ13" s="42">
        <f t="shared" si="3"/>
        <v>0</v>
      </c>
      <c r="BK13" s="38">
        <f t="shared" si="4"/>
        <v>0</v>
      </c>
      <c r="BL13" s="38">
        <f t="shared" si="5"/>
        <v>0</v>
      </c>
      <c r="BM13" s="38">
        <f t="shared" si="6"/>
        <v>0</v>
      </c>
      <c r="BN13" s="38">
        <f t="shared" si="7"/>
        <v>0</v>
      </c>
      <c r="BO13" s="38">
        <f t="shared" si="8"/>
        <v>0</v>
      </c>
      <c r="BP13" s="38">
        <f t="shared" si="9"/>
        <v>0</v>
      </c>
      <c r="BQ13" s="38">
        <f t="shared" si="10"/>
        <v>0</v>
      </c>
      <c r="BR13" s="38">
        <f t="shared" si="11"/>
        <v>0</v>
      </c>
      <c r="BS13" s="38">
        <f t="shared" si="12"/>
        <v>0</v>
      </c>
      <c r="BT13" s="38">
        <f t="shared" si="13"/>
        <v>0</v>
      </c>
      <c r="BU13" s="38">
        <f t="shared" si="14"/>
        <v>0</v>
      </c>
      <c r="BV13" s="38">
        <f t="shared" si="15"/>
        <v>0</v>
      </c>
      <c r="BW13" s="38">
        <f t="shared" si="16"/>
        <v>0</v>
      </c>
      <c r="BX13" s="38">
        <f t="shared" si="17"/>
        <v>0</v>
      </c>
      <c r="BY13" s="38">
        <f t="shared" si="18"/>
        <v>0</v>
      </c>
      <c r="BZ13" s="38">
        <f t="shared" si="19"/>
        <v>0</v>
      </c>
      <c r="CA13" s="38">
        <f t="shared" si="20"/>
        <v>0</v>
      </c>
      <c r="CB13" s="38">
        <f t="shared" si="21"/>
        <v>0</v>
      </c>
      <c r="CC13" s="38">
        <f t="shared" si="22"/>
        <v>0</v>
      </c>
      <c r="CD13" s="38">
        <f t="shared" si="23"/>
        <v>0</v>
      </c>
      <c r="CE13" s="38">
        <f t="shared" si="24"/>
        <v>0</v>
      </c>
      <c r="CF13" s="38">
        <f t="shared" si="25"/>
        <v>0</v>
      </c>
      <c r="CG13" s="38">
        <f t="shared" si="26"/>
        <v>0</v>
      </c>
      <c r="CH13" s="38">
        <f t="shared" si="27"/>
        <v>0</v>
      </c>
      <c r="CI13" s="38">
        <f t="shared" si="28"/>
        <v>0</v>
      </c>
      <c r="CJ13" s="38">
        <f t="shared" si="29"/>
        <v>0</v>
      </c>
      <c r="CK13" s="38">
        <f t="shared" si="30"/>
        <v>0</v>
      </c>
      <c r="CL13" s="38">
        <f t="shared" si="31"/>
        <v>0</v>
      </c>
      <c r="CM13" s="38">
        <f t="shared" si="32"/>
        <v>0</v>
      </c>
      <c r="CN13" s="38">
        <f t="shared" si="33"/>
        <v>0</v>
      </c>
      <c r="CO13" s="38">
        <f t="shared" si="34"/>
        <v>0</v>
      </c>
      <c r="CP13" s="38">
        <f t="shared" si="35"/>
        <v>0</v>
      </c>
      <c r="CQ13" s="38">
        <f t="shared" si="36"/>
        <v>0</v>
      </c>
      <c r="CR13" s="38">
        <f t="shared" si="37"/>
        <v>0</v>
      </c>
      <c r="CS13" s="38">
        <f t="shared" si="38"/>
        <v>0</v>
      </c>
      <c r="CT13" s="38">
        <f t="shared" si="39"/>
        <v>0</v>
      </c>
      <c r="CU13" s="38">
        <f t="shared" si="40"/>
        <v>0</v>
      </c>
      <c r="CV13" s="38">
        <f t="shared" si="41"/>
        <v>0</v>
      </c>
      <c r="CW13" s="38">
        <f t="shared" si="42"/>
        <v>0</v>
      </c>
      <c r="CX13" s="38">
        <f t="shared" si="43"/>
        <v>0</v>
      </c>
      <c r="CY13" s="38">
        <f t="shared" si="44"/>
        <v>0</v>
      </c>
      <c r="CZ13" s="38">
        <f t="shared" si="45"/>
        <v>0</v>
      </c>
      <c r="DA13" s="38">
        <f t="shared" si="46"/>
        <v>0</v>
      </c>
      <c r="DB13" s="38">
        <f t="shared" si="47"/>
        <v>0</v>
      </c>
      <c r="DC13" s="38">
        <f t="shared" si="48"/>
        <v>0</v>
      </c>
      <c r="DD13" s="38">
        <f t="shared" si="49"/>
        <v>0</v>
      </c>
      <c r="DE13" s="38">
        <f t="shared" si="50"/>
        <v>0</v>
      </c>
      <c r="DF13" s="38">
        <f t="shared" si="51"/>
        <v>0</v>
      </c>
      <c r="DG13" s="38">
        <f t="shared" si="52"/>
        <v>0</v>
      </c>
      <c r="DH13" s="39">
        <f t="shared" si="53"/>
        <v>0</v>
      </c>
      <c r="DJ13" s="70">
        <f t="shared" si="54"/>
        <v>0</v>
      </c>
      <c r="DK13" s="42">
        <f t="shared" si="55"/>
        <v>0</v>
      </c>
      <c r="DL13" s="38">
        <f t="shared" si="56"/>
        <v>0</v>
      </c>
      <c r="DM13" s="38">
        <f t="shared" si="57"/>
        <v>0</v>
      </c>
      <c r="DN13" s="38">
        <f t="shared" si="58"/>
        <v>0</v>
      </c>
      <c r="DO13" s="38">
        <f t="shared" si="59"/>
        <v>0</v>
      </c>
      <c r="DP13" s="38">
        <f t="shared" si="60"/>
        <v>0</v>
      </c>
      <c r="DQ13" s="38">
        <f t="shared" si="61"/>
        <v>0</v>
      </c>
      <c r="DR13" s="38">
        <f t="shared" si="62"/>
        <v>0</v>
      </c>
      <c r="DS13" s="38">
        <f t="shared" si="63"/>
        <v>0</v>
      </c>
      <c r="DT13" s="38">
        <f t="shared" si="64"/>
        <v>0</v>
      </c>
      <c r="DU13" s="38">
        <f t="shared" si="65"/>
        <v>0</v>
      </c>
      <c r="DV13" s="38">
        <f t="shared" si="66"/>
        <v>0</v>
      </c>
      <c r="DW13" s="38">
        <f t="shared" si="67"/>
        <v>0</v>
      </c>
      <c r="DX13" s="38">
        <f t="shared" si="68"/>
        <v>0</v>
      </c>
      <c r="DY13" s="38">
        <f t="shared" si="69"/>
        <v>0</v>
      </c>
      <c r="DZ13" s="38">
        <f t="shared" si="70"/>
        <v>0</v>
      </c>
      <c r="EA13" s="38">
        <f t="shared" si="71"/>
        <v>0</v>
      </c>
      <c r="EB13" s="38">
        <f t="shared" si="72"/>
        <v>0</v>
      </c>
      <c r="EC13" s="38">
        <f t="shared" si="73"/>
        <v>0</v>
      </c>
      <c r="ED13" s="38">
        <f t="shared" si="74"/>
        <v>0</v>
      </c>
      <c r="EE13" s="38">
        <f t="shared" si="75"/>
        <v>0</v>
      </c>
      <c r="EF13" s="38">
        <f t="shared" si="76"/>
        <v>0</v>
      </c>
      <c r="EG13" s="38">
        <f t="shared" si="77"/>
        <v>0</v>
      </c>
      <c r="EH13" s="38">
        <f t="shared" si="78"/>
        <v>0</v>
      </c>
      <c r="EI13" s="38">
        <f t="shared" si="79"/>
        <v>0</v>
      </c>
      <c r="EJ13" s="38">
        <f t="shared" si="80"/>
        <v>0</v>
      </c>
      <c r="EK13" s="38">
        <f t="shared" si="81"/>
        <v>0</v>
      </c>
      <c r="EL13" s="38">
        <f t="shared" si="82"/>
        <v>0</v>
      </c>
      <c r="EM13" s="38">
        <f t="shared" si="83"/>
        <v>0</v>
      </c>
      <c r="EN13" s="38">
        <f t="shared" si="84"/>
        <v>0</v>
      </c>
      <c r="EO13" s="38">
        <f t="shared" si="85"/>
        <v>0</v>
      </c>
      <c r="EP13" s="38">
        <f t="shared" si="86"/>
        <v>0</v>
      </c>
      <c r="EQ13" s="38">
        <f t="shared" si="87"/>
        <v>0</v>
      </c>
      <c r="ER13" s="38">
        <f t="shared" si="88"/>
        <v>0</v>
      </c>
      <c r="ES13" s="38">
        <f t="shared" si="89"/>
        <v>0</v>
      </c>
      <c r="ET13" s="38">
        <f t="shared" si="90"/>
        <v>0</v>
      </c>
      <c r="EU13" s="38">
        <f t="shared" si="91"/>
        <v>0</v>
      </c>
      <c r="EV13" s="38">
        <f t="shared" si="92"/>
        <v>0</v>
      </c>
      <c r="EW13" s="38">
        <f t="shared" si="93"/>
        <v>0</v>
      </c>
      <c r="EX13" s="38">
        <f t="shared" si="94"/>
        <v>0</v>
      </c>
      <c r="EY13" s="38">
        <f t="shared" si="95"/>
        <v>0</v>
      </c>
      <c r="EZ13" s="38">
        <f t="shared" si="96"/>
        <v>0</v>
      </c>
      <c r="FA13" s="38">
        <f t="shared" si="97"/>
        <v>0</v>
      </c>
      <c r="FB13" s="38">
        <f t="shared" si="98"/>
        <v>0</v>
      </c>
      <c r="FC13" s="38">
        <f t="shared" si="99"/>
        <v>0</v>
      </c>
      <c r="FD13" s="38">
        <f t="shared" si="100"/>
        <v>0</v>
      </c>
      <c r="FE13" s="38">
        <f t="shared" si="101"/>
        <v>0</v>
      </c>
      <c r="FF13" s="38">
        <f t="shared" si="102"/>
        <v>0</v>
      </c>
      <c r="FG13" s="38">
        <f t="shared" si="103"/>
        <v>0</v>
      </c>
      <c r="FH13" s="38">
        <f t="shared" si="104"/>
        <v>0</v>
      </c>
      <c r="FI13" s="39">
        <f t="shared" si="105"/>
        <v>0</v>
      </c>
    </row>
    <row r="14" spans="1:165" ht="21" customHeight="1" x14ac:dyDescent="0.2">
      <c r="A14" s="16">
        <f t="shared" si="106"/>
        <v>1</v>
      </c>
      <c r="B14" s="16">
        <v>3</v>
      </c>
      <c r="C14" s="15">
        <f t="shared" si="1"/>
        <v>3</v>
      </c>
      <c r="D14" s="203"/>
      <c r="E14" s="13">
        <v>0.24</v>
      </c>
      <c r="F14" s="13">
        <v>0.23</v>
      </c>
      <c r="G14" s="11"/>
      <c r="H14" s="24">
        <f t="shared" ref="H14:H62" si="107">H13+1</f>
        <v>3</v>
      </c>
      <c r="I14" s="22">
        <v>0.8</v>
      </c>
      <c r="J14" s="18">
        <v>0.9</v>
      </c>
      <c r="K14" s="18">
        <v>1</v>
      </c>
      <c r="L14" s="18">
        <v>0.5</v>
      </c>
      <c r="M14" s="18">
        <v>0.45</v>
      </c>
      <c r="N14" s="18">
        <v>0.55000000000000004</v>
      </c>
      <c r="O14" s="18">
        <v>0.5</v>
      </c>
      <c r="P14" s="18">
        <v>0.55000000000000004</v>
      </c>
      <c r="Q14" s="18">
        <v>0.65</v>
      </c>
      <c r="R14" s="18">
        <v>0.45</v>
      </c>
      <c r="S14" s="18">
        <v>0.5</v>
      </c>
      <c r="T14" s="18">
        <v>0.4</v>
      </c>
      <c r="U14" s="18">
        <v>0.15</v>
      </c>
      <c r="V14" s="18">
        <v>0.15</v>
      </c>
      <c r="W14" s="18">
        <v>0.15</v>
      </c>
      <c r="X14" s="18">
        <v>0.15</v>
      </c>
      <c r="Y14" s="18">
        <v>0.15</v>
      </c>
      <c r="Z14" s="18">
        <v>0.15</v>
      </c>
      <c r="AA14" s="18">
        <v>0.4</v>
      </c>
      <c r="AB14" s="18">
        <v>0.15</v>
      </c>
      <c r="AC14" s="18">
        <v>0.15</v>
      </c>
      <c r="AD14" s="18">
        <v>0.45</v>
      </c>
      <c r="AE14" s="18">
        <v>0.3</v>
      </c>
      <c r="AF14" s="18">
        <v>0.7</v>
      </c>
      <c r="AG14" s="18">
        <v>0.5</v>
      </c>
      <c r="AH14" s="18">
        <v>0.1</v>
      </c>
      <c r="AI14" s="18">
        <v>0.1</v>
      </c>
      <c r="AJ14" s="18">
        <v>0.1</v>
      </c>
      <c r="AK14" s="18">
        <v>0.1</v>
      </c>
      <c r="AL14" s="18">
        <v>0.2</v>
      </c>
      <c r="AM14" s="18">
        <v>0.25</v>
      </c>
      <c r="AN14" s="18">
        <v>0.1</v>
      </c>
      <c r="AO14" s="18">
        <v>0.2</v>
      </c>
      <c r="AP14" s="18">
        <v>0.15</v>
      </c>
      <c r="AQ14" s="18">
        <v>0.1</v>
      </c>
      <c r="AR14" s="18">
        <v>0.1</v>
      </c>
      <c r="AS14" s="18">
        <v>0.2</v>
      </c>
      <c r="AT14" s="18">
        <v>0.2</v>
      </c>
      <c r="AU14" s="18">
        <v>0.2</v>
      </c>
      <c r="AV14" s="18">
        <v>0.65</v>
      </c>
      <c r="AW14" s="18">
        <v>0.6</v>
      </c>
      <c r="AX14" s="18">
        <v>0.65</v>
      </c>
      <c r="AY14" s="18">
        <v>0.1</v>
      </c>
      <c r="AZ14" s="18">
        <v>0.25</v>
      </c>
      <c r="BA14" s="18">
        <v>0.28999999999999998</v>
      </c>
      <c r="BB14" s="18">
        <v>0.32</v>
      </c>
      <c r="BC14" s="18">
        <v>0.1</v>
      </c>
      <c r="BD14" s="18">
        <v>0.33</v>
      </c>
      <c r="BE14" s="18">
        <v>0.1</v>
      </c>
      <c r="BF14" s="18">
        <v>0.15</v>
      </c>
      <c r="BG14" s="19">
        <v>0.11</v>
      </c>
      <c r="BH14" s="35"/>
      <c r="BI14" s="70">
        <f t="shared" si="2"/>
        <v>0</v>
      </c>
      <c r="BJ14" s="42">
        <f t="shared" si="3"/>
        <v>0</v>
      </c>
      <c r="BK14" s="38">
        <f t="shared" si="4"/>
        <v>0</v>
      </c>
      <c r="BL14" s="38">
        <f t="shared" si="5"/>
        <v>0</v>
      </c>
      <c r="BM14" s="38">
        <f t="shared" si="6"/>
        <v>0</v>
      </c>
      <c r="BN14" s="38">
        <f t="shared" si="7"/>
        <v>0</v>
      </c>
      <c r="BO14" s="38">
        <f t="shared" si="8"/>
        <v>0</v>
      </c>
      <c r="BP14" s="38">
        <f t="shared" si="9"/>
        <v>0</v>
      </c>
      <c r="BQ14" s="38">
        <f t="shared" si="10"/>
        <v>0</v>
      </c>
      <c r="BR14" s="38">
        <f t="shared" si="11"/>
        <v>0</v>
      </c>
      <c r="BS14" s="38">
        <f t="shared" si="12"/>
        <v>0</v>
      </c>
      <c r="BT14" s="38">
        <f t="shared" si="13"/>
        <v>0</v>
      </c>
      <c r="BU14" s="38">
        <f t="shared" si="14"/>
        <v>0</v>
      </c>
      <c r="BV14" s="38">
        <f t="shared" si="15"/>
        <v>0</v>
      </c>
      <c r="BW14" s="38">
        <f t="shared" si="16"/>
        <v>0</v>
      </c>
      <c r="BX14" s="38">
        <f t="shared" si="17"/>
        <v>0</v>
      </c>
      <c r="BY14" s="38">
        <f t="shared" si="18"/>
        <v>0</v>
      </c>
      <c r="BZ14" s="38">
        <f t="shared" si="19"/>
        <v>0</v>
      </c>
      <c r="CA14" s="38">
        <f t="shared" si="20"/>
        <v>0</v>
      </c>
      <c r="CB14" s="38">
        <f t="shared" si="21"/>
        <v>0</v>
      </c>
      <c r="CC14" s="38">
        <f t="shared" si="22"/>
        <v>0</v>
      </c>
      <c r="CD14" s="38">
        <f t="shared" si="23"/>
        <v>0</v>
      </c>
      <c r="CE14" s="38">
        <f t="shared" si="24"/>
        <v>0</v>
      </c>
      <c r="CF14" s="38">
        <f t="shared" si="25"/>
        <v>0</v>
      </c>
      <c r="CG14" s="38">
        <f t="shared" si="26"/>
        <v>0</v>
      </c>
      <c r="CH14" s="38">
        <f t="shared" si="27"/>
        <v>0</v>
      </c>
      <c r="CI14" s="38">
        <f t="shared" si="28"/>
        <v>0</v>
      </c>
      <c r="CJ14" s="38">
        <f t="shared" si="29"/>
        <v>0</v>
      </c>
      <c r="CK14" s="38">
        <f t="shared" si="30"/>
        <v>0</v>
      </c>
      <c r="CL14" s="38">
        <f t="shared" si="31"/>
        <v>0</v>
      </c>
      <c r="CM14" s="38">
        <f t="shared" si="32"/>
        <v>0</v>
      </c>
      <c r="CN14" s="38">
        <f t="shared" si="33"/>
        <v>0</v>
      </c>
      <c r="CO14" s="38">
        <f t="shared" si="34"/>
        <v>0</v>
      </c>
      <c r="CP14" s="38">
        <f t="shared" si="35"/>
        <v>0</v>
      </c>
      <c r="CQ14" s="38">
        <f t="shared" si="36"/>
        <v>0</v>
      </c>
      <c r="CR14" s="38">
        <f t="shared" si="37"/>
        <v>0</v>
      </c>
      <c r="CS14" s="38">
        <f t="shared" si="38"/>
        <v>0</v>
      </c>
      <c r="CT14" s="38">
        <f t="shared" si="39"/>
        <v>0</v>
      </c>
      <c r="CU14" s="38">
        <f t="shared" si="40"/>
        <v>0</v>
      </c>
      <c r="CV14" s="38">
        <f t="shared" si="41"/>
        <v>0</v>
      </c>
      <c r="CW14" s="38">
        <f t="shared" si="42"/>
        <v>0</v>
      </c>
      <c r="CX14" s="38">
        <f t="shared" si="43"/>
        <v>0</v>
      </c>
      <c r="CY14" s="38">
        <f t="shared" si="44"/>
        <v>0</v>
      </c>
      <c r="CZ14" s="38">
        <f t="shared" si="45"/>
        <v>0</v>
      </c>
      <c r="DA14" s="38">
        <f t="shared" si="46"/>
        <v>0</v>
      </c>
      <c r="DB14" s="38">
        <f t="shared" si="47"/>
        <v>0</v>
      </c>
      <c r="DC14" s="38">
        <f t="shared" si="48"/>
        <v>0</v>
      </c>
      <c r="DD14" s="38">
        <f t="shared" si="49"/>
        <v>0</v>
      </c>
      <c r="DE14" s="38">
        <f t="shared" si="50"/>
        <v>0</v>
      </c>
      <c r="DF14" s="38">
        <f t="shared" si="51"/>
        <v>0</v>
      </c>
      <c r="DG14" s="38">
        <f t="shared" si="52"/>
        <v>0</v>
      </c>
      <c r="DH14" s="39">
        <f t="shared" si="53"/>
        <v>0</v>
      </c>
      <c r="DJ14" s="70">
        <f t="shared" si="54"/>
        <v>0</v>
      </c>
      <c r="DK14" s="42">
        <f t="shared" si="55"/>
        <v>0</v>
      </c>
      <c r="DL14" s="38">
        <f t="shared" si="56"/>
        <v>0</v>
      </c>
      <c r="DM14" s="38">
        <f t="shared" si="57"/>
        <v>0</v>
      </c>
      <c r="DN14" s="38">
        <f t="shared" si="58"/>
        <v>0</v>
      </c>
      <c r="DO14" s="38">
        <f t="shared" si="59"/>
        <v>0</v>
      </c>
      <c r="DP14" s="38">
        <f t="shared" si="60"/>
        <v>0</v>
      </c>
      <c r="DQ14" s="38">
        <f t="shared" si="61"/>
        <v>0</v>
      </c>
      <c r="DR14" s="38">
        <f t="shared" si="62"/>
        <v>0</v>
      </c>
      <c r="DS14" s="38">
        <f t="shared" si="63"/>
        <v>0</v>
      </c>
      <c r="DT14" s="38">
        <f t="shared" si="64"/>
        <v>0</v>
      </c>
      <c r="DU14" s="38">
        <f t="shared" si="65"/>
        <v>0</v>
      </c>
      <c r="DV14" s="38">
        <f t="shared" si="66"/>
        <v>0</v>
      </c>
      <c r="DW14" s="38">
        <f t="shared" si="67"/>
        <v>0</v>
      </c>
      <c r="DX14" s="38">
        <f t="shared" si="68"/>
        <v>0</v>
      </c>
      <c r="DY14" s="38">
        <f t="shared" si="69"/>
        <v>0</v>
      </c>
      <c r="DZ14" s="38">
        <f t="shared" si="70"/>
        <v>0</v>
      </c>
      <c r="EA14" s="38">
        <f t="shared" si="71"/>
        <v>0</v>
      </c>
      <c r="EB14" s="38">
        <f t="shared" si="72"/>
        <v>0</v>
      </c>
      <c r="EC14" s="38">
        <f t="shared" si="73"/>
        <v>0</v>
      </c>
      <c r="ED14" s="38">
        <f t="shared" si="74"/>
        <v>0</v>
      </c>
      <c r="EE14" s="38">
        <f t="shared" si="75"/>
        <v>0</v>
      </c>
      <c r="EF14" s="38">
        <f t="shared" si="76"/>
        <v>0</v>
      </c>
      <c r="EG14" s="38">
        <f t="shared" si="77"/>
        <v>0</v>
      </c>
      <c r="EH14" s="38">
        <f t="shared" si="78"/>
        <v>0</v>
      </c>
      <c r="EI14" s="38">
        <f t="shared" si="79"/>
        <v>0</v>
      </c>
      <c r="EJ14" s="38">
        <f t="shared" si="80"/>
        <v>0</v>
      </c>
      <c r="EK14" s="38">
        <f t="shared" si="81"/>
        <v>0</v>
      </c>
      <c r="EL14" s="38">
        <f t="shared" si="82"/>
        <v>0</v>
      </c>
      <c r="EM14" s="38">
        <f t="shared" si="83"/>
        <v>0</v>
      </c>
      <c r="EN14" s="38">
        <f t="shared" si="84"/>
        <v>0</v>
      </c>
      <c r="EO14" s="38">
        <f t="shared" si="85"/>
        <v>0</v>
      </c>
      <c r="EP14" s="38">
        <f t="shared" si="86"/>
        <v>0</v>
      </c>
      <c r="EQ14" s="38">
        <f t="shared" si="87"/>
        <v>0</v>
      </c>
      <c r="ER14" s="38">
        <f t="shared" si="88"/>
        <v>0</v>
      </c>
      <c r="ES14" s="38">
        <f t="shared" si="89"/>
        <v>0</v>
      </c>
      <c r="ET14" s="38">
        <f t="shared" si="90"/>
        <v>0</v>
      </c>
      <c r="EU14" s="38">
        <f t="shared" si="91"/>
        <v>0</v>
      </c>
      <c r="EV14" s="38">
        <f t="shared" si="92"/>
        <v>0</v>
      </c>
      <c r="EW14" s="38">
        <f t="shared" si="93"/>
        <v>0</v>
      </c>
      <c r="EX14" s="38">
        <f t="shared" si="94"/>
        <v>0</v>
      </c>
      <c r="EY14" s="38">
        <f t="shared" si="95"/>
        <v>0</v>
      </c>
      <c r="EZ14" s="38">
        <f t="shared" si="96"/>
        <v>0</v>
      </c>
      <c r="FA14" s="38">
        <f t="shared" si="97"/>
        <v>0</v>
      </c>
      <c r="FB14" s="38">
        <f t="shared" si="98"/>
        <v>0</v>
      </c>
      <c r="FC14" s="38">
        <f t="shared" si="99"/>
        <v>0</v>
      </c>
      <c r="FD14" s="38">
        <f t="shared" si="100"/>
        <v>0</v>
      </c>
      <c r="FE14" s="38">
        <f t="shared" si="101"/>
        <v>0</v>
      </c>
      <c r="FF14" s="38">
        <f t="shared" si="102"/>
        <v>0</v>
      </c>
      <c r="FG14" s="38">
        <f t="shared" si="103"/>
        <v>0</v>
      </c>
      <c r="FH14" s="38">
        <f t="shared" si="104"/>
        <v>0</v>
      </c>
      <c r="FI14" s="39">
        <f t="shared" si="105"/>
        <v>0</v>
      </c>
    </row>
    <row r="15" spans="1:165" ht="21" customHeight="1" x14ac:dyDescent="0.2">
      <c r="A15" s="16">
        <f t="shared" si="106"/>
        <v>2</v>
      </c>
      <c r="B15" s="16">
        <v>1</v>
      </c>
      <c r="C15" s="15">
        <f t="shared" si="1"/>
        <v>4</v>
      </c>
      <c r="D15" s="203"/>
      <c r="E15" s="13">
        <v>0.25</v>
      </c>
      <c r="F15" s="13">
        <v>0.24</v>
      </c>
      <c r="G15" s="11"/>
      <c r="H15" s="24">
        <f t="shared" si="107"/>
        <v>4</v>
      </c>
      <c r="I15" s="22">
        <v>0.5</v>
      </c>
      <c r="J15" s="18">
        <v>0.5</v>
      </c>
      <c r="K15" s="18">
        <v>0.5</v>
      </c>
      <c r="L15" s="18">
        <v>1</v>
      </c>
      <c r="M15" s="18">
        <v>0.7</v>
      </c>
      <c r="N15" s="18">
        <v>0.8</v>
      </c>
      <c r="O15" s="18">
        <v>0.5</v>
      </c>
      <c r="P15" s="18">
        <v>0.5</v>
      </c>
      <c r="Q15" s="18">
        <v>0.45</v>
      </c>
      <c r="R15" s="18">
        <v>0.5</v>
      </c>
      <c r="S15" s="18">
        <v>0.5</v>
      </c>
      <c r="T15" s="18">
        <v>0.5</v>
      </c>
      <c r="U15" s="18">
        <v>0.15</v>
      </c>
      <c r="V15" s="18">
        <v>0.4</v>
      </c>
      <c r="W15" s="18">
        <v>0.15</v>
      </c>
      <c r="X15" s="18">
        <v>0.15</v>
      </c>
      <c r="Y15" s="18">
        <v>0.15</v>
      </c>
      <c r="Z15" s="18">
        <v>0.15</v>
      </c>
      <c r="AA15" s="18">
        <v>0.15</v>
      </c>
      <c r="AB15" s="18">
        <v>0.15</v>
      </c>
      <c r="AC15" s="18">
        <v>0.15</v>
      </c>
      <c r="AD15" s="18">
        <v>0.3</v>
      </c>
      <c r="AE15" s="18">
        <v>0.35</v>
      </c>
      <c r="AF15" s="18">
        <v>0.3</v>
      </c>
      <c r="AG15" s="18">
        <v>0.1</v>
      </c>
      <c r="AH15" s="18">
        <v>0.1</v>
      </c>
      <c r="AI15" s="18">
        <v>0.1</v>
      </c>
      <c r="AJ15" s="18">
        <v>0.13</v>
      </c>
      <c r="AK15" s="18">
        <v>0.1</v>
      </c>
      <c r="AL15" s="18">
        <v>0.1</v>
      </c>
      <c r="AM15" s="18">
        <v>0.1</v>
      </c>
      <c r="AN15" s="18">
        <v>0.1</v>
      </c>
      <c r="AO15" s="18">
        <v>0.13</v>
      </c>
      <c r="AP15" s="18">
        <v>0.1</v>
      </c>
      <c r="AQ15" s="18">
        <v>0.1</v>
      </c>
      <c r="AR15" s="18">
        <v>0.22</v>
      </c>
      <c r="AS15" s="18">
        <v>0.2</v>
      </c>
      <c r="AT15" s="18">
        <v>0.2</v>
      </c>
      <c r="AU15" s="18">
        <v>0.25</v>
      </c>
      <c r="AV15" s="18">
        <v>0.25</v>
      </c>
      <c r="AW15" s="18">
        <v>0.2</v>
      </c>
      <c r="AX15" s="18">
        <v>0.2</v>
      </c>
      <c r="AY15" s="18">
        <v>0.1</v>
      </c>
      <c r="AZ15" s="18">
        <v>0.1</v>
      </c>
      <c r="BA15" s="18">
        <v>0.1</v>
      </c>
      <c r="BB15" s="18">
        <v>0.1</v>
      </c>
      <c r="BC15" s="18">
        <v>0.1</v>
      </c>
      <c r="BD15" s="18">
        <v>0.1</v>
      </c>
      <c r="BE15" s="18">
        <v>0.1</v>
      </c>
      <c r="BF15" s="18">
        <v>0.1</v>
      </c>
      <c r="BG15" s="19">
        <v>0.17</v>
      </c>
      <c r="BH15" s="35"/>
      <c r="BI15" s="70">
        <f t="shared" si="2"/>
        <v>0</v>
      </c>
      <c r="BJ15" s="42">
        <f t="shared" si="3"/>
        <v>0</v>
      </c>
      <c r="BK15" s="38">
        <f t="shared" si="4"/>
        <v>0</v>
      </c>
      <c r="BL15" s="38">
        <f t="shared" si="5"/>
        <v>0</v>
      </c>
      <c r="BM15" s="38">
        <f t="shared" si="6"/>
        <v>0</v>
      </c>
      <c r="BN15" s="38">
        <f t="shared" si="7"/>
        <v>0</v>
      </c>
      <c r="BO15" s="38">
        <f t="shared" si="8"/>
        <v>0</v>
      </c>
      <c r="BP15" s="38">
        <f t="shared" si="9"/>
        <v>0</v>
      </c>
      <c r="BQ15" s="38">
        <f t="shared" si="10"/>
        <v>0</v>
      </c>
      <c r="BR15" s="38">
        <f t="shared" si="11"/>
        <v>0</v>
      </c>
      <c r="BS15" s="38">
        <f t="shared" si="12"/>
        <v>0</v>
      </c>
      <c r="BT15" s="38">
        <f t="shared" si="13"/>
        <v>0</v>
      </c>
      <c r="BU15" s="38">
        <f t="shared" si="14"/>
        <v>0</v>
      </c>
      <c r="BV15" s="38">
        <f t="shared" si="15"/>
        <v>0</v>
      </c>
      <c r="BW15" s="38">
        <f t="shared" si="16"/>
        <v>0</v>
      </c>
      <c r="BX15" s="38">
        <f t="shared" si="17"/>
        <v>0</v>
      </c>
      <c r="BY15" s="38">
        <f t="shared" si="18"/>
        <v>0</v>
      </c>
      <c r="BZ15" s="38">
        <f t="shared" si="19"/>
        <v>0</v>
      </c>
      <c r="CA15" s="38">
        <f t="shared" si="20"/>
        <v>0</v>
      </c>
      <c r="CB15" s="38">
        <f t="shared" si="21"/>
        <v>0</v>
      </c>
      <c r="CC15" s="38">
        <f t="shared" si="22"/>
        <v>0</v>
      </c>
      <c r="CD15" s="38">
        <f t="shared" si="23"/>
        <v>0</v>
      </c>
      <c r="CE15" s="38">
        <f t="shared" si="24"/>
        <v>0</v>
      </c>
      <c r="CF15" s="38">
        <f t="shared" si="25"/>
        <v>0</v>
      </c>
      <c r="CG15" s="38">
        <f t="shared" si="26"/>
        <v>0</v>
      </c>
      <c r="CH15" s="38">
        <f t="shared" si="27"/>
        <v>0</v>
      </c>
      <c r="CI15" s="38">
        <f t="shared" si="28"/>
        <v>0</v>
      </c>
      <c r="CJ15" s="38">
        <f t="shared" si="29"/>
        <v>0</v>
      </c>
      <c r="CK15" s="38">
        <f t="shared" si="30"/>
        <v>0</v>
      </c>
      <c r="CL15" s="38">
        <f t="shared" si="31"/>
        <v>0</v>
      </c>
      <c r="CM15" s="38">
        <f t="shared" si="32"/>
        <v>0</v>
      </c>
      <c r="CN15" s="38">
        <f t="shared" si="33"/>
        <v>0</v>
      </c>
      <c r="CO15" s="38">
        <f t="shared" si="34"/>
        <v>0</v>
      </c>
      <c r="CP15" s="38">
        <f t="shared" si="35"/>
        <v>0</v>
      </c>
      <c r="CQ15" s="38">
        <f t="shared" si="36"/>
        <v>0</v>
      </c>
      <c r="CR15" s="38">
        <f t="shared" si="37"/>
        <v>0</v>
      </c>
      <c r="CS15" s="38">
        <f t="shared" si="38"/>
        <v>0</v>
      </c>
      <c r="CT15" s="38">
        <f t="shared" si="39"/>
        <v>0</v>
      </c>
      <c r="CU15" s="38">
        <f t="shared" si="40"/>
        <v>0</v>
      </c>
      <c r="CV15" s="38">
        <f t="shared" si="41"/>
        <v>0</v>
      </c>
      <c r="CW15" s="38">
        <f t="shared" si="42"/>
        <v>0</v>
      </c>
      <c r="CX15" s="38">
        <f t="shared" si="43"/>
        <v>0</v>
      </c>
      <c r="CY15" s="38">
        <f t="shared" si="44"/>
        <v>0</v>
      </c>
      <c r="CZ15" s="38">
        <f t="shared" si="45"/>
        <v>0</v>
      </c>
      <c r="DA15" s="38">
        <f t="shared" si="46"/>
        <v>0</v>
      </c>
      <c r="DB15" s="38">
        <f t="shared" si="47"/>
        <v>0</v>
      </c>
      <c r="DC15" s="38">
        <f t="shared" si="48"/>
        <v>0</v>
      </c>
      <c r="DD15" s="38">
        <f t="shared" si="49"/>
        <v>0</v>
      </c>
      <c r="DE15" s="38">
        <f t="shared" si="50"/>
        <v>0</v>
      </c>
      <c r="DF15" s="38">
        <f t="shared" si="51"/>
        <v>0</v>
      </c>
      <c r="DG15" s="38">
        <f t="shared" si="52"/>
        <v>0</v>
      </c>
      <c r="DH15" s="39">
        <f t="shared" si="53"/>
        <v>0</v>
      </c>
      <c r="DJ15" s="70">
        <f t="shared" si="54"/>
        <v>0</v>
      </c>
      <c r="DK15" s="42">
        <f t="shared" si="55"/>
        <v>0</v>
      </c>
      <c r="DL15" s="38">
        <f t="shared" si="56"/>
        <v>0</v>
      </c>
      <c r="DM15" s="38">
        <f t="shared" si="57"/>
        <v>0</v>
      </c>
      <c r="DN15" s="38">
        <f t="shared" si="58"/>
        <v>0</v>
      </c>
      <c r="DO15" s="38">
        <f t="shared" si="59"/>
        <v>0</v>
      </c>
      <c r="DP15" s="38">
        <f t="shared" si="60"/>
        <v>0</v>
      </c>
      <c r="DQ15" s="38">
        <f t="shared" si="61"/>
        <v>0</v>
      </c>
      <c r="DR15" s="38">
        <f t="shared" si="62"/>
        <v>0</v>
      </c>
      <c r="DS15" s="38">
        <f t="shared" si="63"/>
        <v>0</v>
      </c>
      <c r="DT15" s="38">
        <f t="shared" si="64"/>
        <v>0</v>
      </c>
      <c r="DU15" s="38">
        <f t="shared" si="65"/>
        <v>0</v>
      </c>
      <c r="DV15" s="38">
        <f t="shared" si="66"/>
        <v>0</v>
      </c>
      <c r="DW15" s="38">
        <f t="shared" si="67"/>
        <v>0</v>
      </c>
      <c r="DX15" s="38">
        <f t="shared" si="68"/>
        <v>0</v>
      </c>
      <c r="DY15" s="38">
        <f t="shared" si="69"/>
        <v>0</v>
      </c>
      <c r="DZ15" s="38">
        <f t="shared" si="70"/>
        <v>0</v>
      </c>
      <c r="EA15" s="38">
        <f t="shared" si="71"/>
        <v>0</v>
      </c>
      <c r="EB15" s="38">
        <f t="shared" si="72"/>
        <v>0</v>
      </c>
      <c r="EC15" s="38">
        <f t="shared" si="73"/>
        <v>0</v>
      </c>
      <c r="ED15" s="38">
        <f t="shared" si="74"/>
        <v>0</v>
      </c>
      <c r="EE15" s="38">
        <f t="shared" si="75"/>
        <v>0</v>
      </c>
      <c r="EF15" s="38">
        <f t="shared" si="76"/>
        <v>0</v>
      </c>
      <c r="EG15" s="38">
        <f t="shared" si="77"/>
        <v>0</v>
      </c>
      <c r="EH15" s="38">
        <f t="shared" si="78"/>
        <v>0</v>
      </c>
      <c r="EI15" s="38">
        <f t="shared" si="79"/>
        <v>0</v>
      </c>
      <c r="EJ15" s="38">
        <f t="shared" si="80"/>
        <v>0</v>
      </c>
      <c r="EK15" s="38">
        <f t="shared" si="81"/>
        <v>0</v>
      </c>
      <c r="EL15" s="38">
        <f t="shared" si="82"/>
        <v>0</v>
      </c>
      <c r="EM15" s="38">
        <f t="shared" si="83"/>
        <v>0</v>
      </c>
      <c r="EN15" s="38">
        <f t="shared" si="84"/>
        <v>0</v>
      </c>
      <c r="EO15" s="38">
        <f t="shared" si="85"/>
        <v>0</v>
      </c>
      <c r="EP15" s="38">
        <f t="shared" si="86"/>
        <v>0</v>
      </c>
      <c r="EQ15" s="38">
        <f t="shared" si="87"/>
        <v>0</v>
      </c>
      <c r="ER15" s="38">
        <f t="shared" si="88"/>
        <v>0</v>
      </c>
      <c r="ES15" s="38">
        <f t="shared" si="89"/>
        <v>0</v>
      </c>
      <c r="ET15" s="38">
        <f t="shared" si="90"/>
        <v>0</v>
      </c>
      <c r="EU15" s="38">
        <f t="shared" si="91"/>
        <v>0</v>
      </c>
      <c r="EV15" s="38">
        <f t="shared" si="92"/>
        <v>0</v>
      </c>
      <c r="EW15" s="38">
        <f t="shared" si="93"/>
        <v>0</v>
      </c>
      <c r="EX15" s="38">
        <f t="shared" si="94"/>
        <v>0</v>
      </c>
      <c r="EY15" s="38">
        <f t="shared" si="95"/>
        <v>0</v>
      </c>
      <c r="EZ15" s="38">
        <f t="shared" si="96"/>
        <v>0</v>
      </c>
      <c r="FA15" s="38">
        <f t="shared" si="97"/>
        <v>0</v>
      </c>
      <c r="FB15" s="38">
        <f t="shared" si="98"/>
        <v>0</v>
      </c>
      <c r="FC15" s="38">
        <f t="shared" si="99"/>
        <v>0</v>
      </c>
      <c r="FD15" s="38">
        <f t="shared" si="100"/>
        <v>0</v>
      </c>
      <c r="FE15" s="38">
        <f t="shared" si="101"/>
        <v>0</v>
      </c>
      <c r="FF15" s="38">
        <f t="shared" si="102"/>
        <v>0</v>
      </c>
      <c r="FG15" s="38">
        <f t="shared" si="103"/>
        <v>0</v>
      </c>
      <c r="FH15" s="38">
        <f t="shared" si="104"/>
        <v>0</v>
      </c>
      <c r="FI15" s="39">
        <f t="shared" si="105"/>
        <v>0</v>
      </c>
    </row>
    <row r="16" spans="1:165" ht="21" customHeight="1" x14ac:dyDescent="0.2">
      <c r="A16" s="16">
        <f t="shared" si="106"/>
        <v>2</v>
      </c>
      <c r="B16" s="16">
        <v>2</v>
      </c>
      <c r="C16" s="15">
        <f t="shared" si="1"/>
        <v>5</v>
      </c>
      <c r="D16" s="203"/>
      <c r="E16" s="13">
        <v>0.25</v>
      </c>
      <c r="F16" s="13">
        <v>0.24</v>
      </c>
      <c r="G16" s="11"/>
      <c r="H16" s="24">
        <f t="shared" si="107"/>
        <v>5</v>
      </c>
      <c r="I16" s="22">
        <v>0.5</v>
      </c>
      <c r="J16" s="18">
        <v>0.5</v>
      </c>
      <c r="K16" s="18">
        <v>0.45</v>
      </c>
      <c r="L16" s="18">
        <v>0.7</v>
      </c>
      <c r="M16" s="18">
        <v>1</v>
      </c>
      <c r="N16" s="18">
        <v>0.9</v>
      </c>
      <c r="O16" s="18">
        <v>0.45</v>
      </c>
      <c r="P16" s="18">
        <v>0.6</v>
      </c>
      <c r="Q16" s="18">
        <v>0.45</v>
      </c>
      <c r="R16" s="18">
        <v>0.5</v>
      </c>
      <c r="S16" s="18">
        <v>0.5</v>
      </c>
      <c r="T16" s="18">
        <v>0.5</v>
      </c>
      <c r="U16" s="18">
        <v>0.15</v>
      </c>
      <c r="V16" s="18">
        <v>0.15</v>
      </c>
      <c r="W16" s="18">
        <v>0.15</v>
      </c>
      <c r="X16" s="18">
        <v>0.2</v>
      </c>
      <c r="Y16" s="18">
        <v>0.15</v>
      </c>
      <c r="Z16" s="18">
        <v>0.15</v>
      </c>
      <c r="AA16" s="18">
        <v>0.65</v>
      </c>
      <c r="AB16" s="18">
        <v>0.15</v>
      </c>
      <c r="AC16" s="18">
        <v>0.25</v>
      </c>
      <c r="AD16" s="18">
        <v>0.45</v>
      </c>
      <c r="AE16" s="18">
        <v>0.3</v>
      </c>
      <c r="AF16" s="18">
        <v>0.4</v>
      </c>
      <c r="AG16" s="18">
        <v>0.14000000000000001</v>
      </c>
      <c r="AH16" s="18">
        <v>0.3</v>
      </c>
      <c r="AI16" s="18">
        <v>0.1</v>
      </c>
      <c r="AJ16" s="18">
        <v>0.1</v>
      </c>
      <c r="AK16" s="18">
        <v>0.1</v>
      </c>
      <c r="AL16" s="18">
        <v>0.15</v>
      </c>
      <c r="AM16" s="18">
        <v>0.3</v>
      </c>
      <c r="AN16" s="18">
        <v>0.25</v>
      </c>
      <c r="AO16" s="18">
        <v>0.1</v>
      </c>
      <c r="AP16" s="18">
        <v>0.1</v>
      </c>
      <c r="AQ16" s="18">
        <v>0.12</v>
      </c>
      <c r="AR16" s="18">
        <v>0.1</v>
      </c>
      <c r="AS16" s="18">
        <v>0.2</v>
      </c>
      <c r="AT16" s="18">
        <v>0.25</v>
      </c>
      <c r="AU16" s="18">
        <v>0.2</v>
      </c>
      <c r="AV16" s="18">
        <v>0.35</v>
      </c>
      <c r="AW16" s="18">
        <v>0.3</v>
      </c>
      <c r="AX16" s="18">
        <v>0.25</v>
      </c>
      <c r="AY16" s="18">
        <v>0.1</v>
      </c>
      <c r="AZ16" s="18">
        <v>0.18</v>
      </c>
      <c r="BA16" s="18">
        <v>0.1</v>
      </c>
      <c r="BB16" s="18">
        <v>0.15</v>
      </c>
      <c r="BC16" s="18">
        <v>0.12</v>
      </c>
      <c r="BD16" s="18">
        <v>0.23</v>
      </c>
      <c r="BE16" s="18">
        <v>0.1</v>
      </c>
      <c r="BF16" s="18">
        <v>0.21</v>
      </c>
      <c r="BG16" s="19">
        <v>0.1</v>
      </c>
      <c r="BH16" s="35"/>
      <c r="BI16" s="70">
        <f t="shared" si="2"/>
        <v>0</v>
      </c>
      <c r="BJ16" s="42">
        <f t="shared" si="3"/>
        <v>0</v>
      </c>
      <c r="BK16" s="38">
        <f t="shared" si="4"/>
        <v>0</v>
      </c>
      <c r="BL16" s="38">
        <f t="shared" si="5"/>
        <v>0</v>
      </c>
      <c r="BM16" s="38">
        <f t="shared" si="6"/>
        <v>0</v>
      </c>
      <c r="BN16" s="38">
        <f t="shared" si="7"/>
        <v>0</v>
      </c>
      <c r="BO16" s="38">
        <f t="shared" si="8"/>
        <v>0</v>
      </c>
      <c r="BP16" s="38">
        <f t="shared" si="9"/>
        <v>0</v>
      </c>
      <c r="BQ16" s="38">
        <f t="shared" si="10"/>
        <v>0</v>
      </c>
      <c r="BR16" s="38">
        <f t="shared" si="11"/>
        <v>0</v>
      </c>
      <c r="BS16" s="38">
        <f t="shared" si="12"/>
        <v>0</v>
      </c>
      <c r="BT16" s="38">
        <f t="shared" si="13"/>
        <v>0</v>
      </c>
      <c r="BU16" s="38">
        <f t="shared" si="14"/>
        <v>0</v>
      </c>
      <c r="BV16" s="38">
        <f t="shared" si="15"/>
        <v>0</v>
      </c>
      <c r="BW16" s="38">
        <f t="shared" si="16"/>
        <v>0</v>
      </c>
      <c r="BX16" s="38">
        <f t="shared" si="17"/>
        <v>0</v>
      </c>
      <c r="BY16" s="38">
        <f t="shared" si="18"/>
        <v>0</v>
      </c>
      <c r="BZ16" s="38">
        <f t="shared" si="19"/>
        <v>0</v>
      </c>
      <c r="CA16" s="38">
        <f t="shared" si="20"/>
        <v>0</v>
      </c>
      <c r="CB16" s="38">
        <f t="shared" si="21"/>
        <v>0</v>
      </c>
      <c r="CC16" s="38">
        <f t="shared" si="22"/>
        <v>0</v>
      </c>
      <c r="CD16" s="38">
        <f t="shared" si="23"/>
        <v>0</v>
      </c>
      <c r="CE16" s="38">
        <f t="shared" si="24"/>
        <v>0</v>
      </c>
      <c r="CF16" s="38">
        <f t="shared" si="25"/>
        <v>0</v>
      </c>
      <c r="CG16" s="38">
        <f t="shared" si="26"/>
        <v>0</v>
      </c>
      <c r="CH16" s="38">
        <f t="shared" si="27"/>
        <v>0</v>
      </c>
      <c r="CI16" s="38">
        <f t="shared" si="28"/>
        <v>0</v>
      </c>
      <c r="CJ16" s="38">
        <f t="shared" si="29"/>
        <v>0</v>
      </c>
      <c r="CK16" s="38">
        <f t="shared" si="30"/>
        <v>0</v>
      </c>
      <c r="CL16" s="38">
        <f t="shared" si="31"/>
        <v>0</v>
      </c>
      <c r="CM16" s="38">
        <f t="shared" si="32"/>
        <v>0</v>
      </c>
      <c r="CN16" s="38">
        <f t="shared" si="33"/>
        <v>0</v>
      </c>
      <c r="CO16" s="38">
        <f t="shared" si="34"/>
        <v>0</v>
      </c>
      <c r="CP16" s="38">
        <f t="shared" si="35"/>
        <v>0</v>
      </c>
      <c r="CQ16" s="38">
        <f t="shared" si="36"/>
        <v>0</v>
      </c>
      <c r="CR16" s="38">
        <f t="shared" si="37"/>
        <v>0</v>
      </c>
      <c r="CS16" s="38">
        <f t="shared" si="38"/>
        <v>0</v>
      </c>
      <c r="CT16" s="38">
        <f t="shared" si="39"/>
        <v>0</v>
      </c>
      <c r="CU16" s="38">
        <f t="shared" si="40"/>
        <v>0</v>
      </c>
      <c r="CV16" s="38">
        <f t="shared" si="41"/>
        <v>0</v>
      </c>
      <c r="CW16" s="38">
        <f t="shared" si="42"/>
        <v>0</v>
      </c>
      <c r="CX16" s="38">
        <f t="shared" si="43"/>
        <v>0</v>
      </c>
      <c r="CY16" s="38">
        <f t="shared" si="44"/>
        <v>0</v>
      </c>
      <c r="CZ16" s="38">
        <f t="shared" si="45"/>
        <v>0</v>
      </c>
      <c r="DA16" s="38">
        <f t="shared" si="46"/>
        <v>0</v>
      </c>
      <c r="DB16" s="38">
        <f t="shared" si="47"/>
        <v>0</v>
      </c>
      <c r="DC16" s="38">
        <f t="shared" si="48"/>
        <v>0</v>
      </c>
      <c r="DD16" s="38">
        <f t="shared" si="49"/>
        <v>0</v>
      </c>
      <c r="DE16" s="38">
        <f t="shared" si="50"/>
        <v>0</v>
      </c>
      <c r="DF16" s="38">
        <f t="shared" si="51"/>
        <v>0</v>
      </c>
      <c r="DG16" s="38">
        <f t="shared" si="52"/>
        <v>0</v>
      </c>
      <c r="DH16" s="39">
        <f t="shared" si="53"/>
        <v>0</v>
      </c>
      <c r="DJ16" s="70">
        <f t="shared" si="54"/>
        <v>0</v>
      </c>
      <c r="DK16" s="42">
        <f t="shared" si="55"/>
        <v>0</v>
      </c>
      <c r="DL16" s="38">
        <f t="shared" si="56"/>
        <v>0</v>
      </c>
      <c r="DM16" s="38">
        <f t="shared" si="57"/>
        <v>0</v>
      </c>
      <c r="DN16" s="38">
        <f t="shared" si="58"/>
        <v>0</v>
      </c>
      <c r="DO16" s="38">
        <f t="shared" si="59"/>
        <v>0</v>
      </c>
      <c r="DP16" s="38">
        <f t="shared" si="60"/>
        <v>0</v>
      </c>
      <c r="DQ16" s="38">
        <f t="shared" si="61"/>
        <v>0</v>
      </c>
      <c r="DR16" s="38">
        <f t="shared" si="62"/>
        <v>0</v>
      </c>
      <c r="DS16" s="38">
        <f t="shared" si="63"/>
        <v>0</v>
      </c>
      <c r="DT16" s="38">
        <f t="shared" si="64"/>
        <v>0</v>
      </c>
      <c r="DU16" s="38">
        <f t="shared" si="65"/>
        <v>0</v>
      </c>
      <c r="DV16" s="38">
        <f t="shared" si="66"/>
        <v>0</v>
      </c>
      <c r="DW16" s="38">
        <f t="shared" si="67"/>
        <v>0</v>
      </c>
      <c r="DX16" s="38">
        <f t="shared" si="68"/>
        <v>0</v>
      </c>
      <c r="DY16" s="38">
        <f t="shared" si="69"/>
        <v>0</v>
      </c>
      <c r="DZ16" s="38">
        <f t="shared" si="70"/>
        <v>0</v>
      </c>
      <c r="EA16" s="38">
        <f t="shared" si="71"/>
        <v>0</v>
      </c>
      <c r="EB16" s="38">
        <f t="shared" si="72"/>
        <v>0</v>
      </c>
      <c r="EC16" s="38">
        <f t="shared" si="73"/>
        <v>0</v>
      </c>
      <c r="ED16" s="38">
        <f t="shared" si="74"/>
        <v>0</v>
      </c>
      <c r="EE16" s="38">
        <f t="shared" si="75"/>
        <v>0</v>
      </c>
      <c r="EF16" s="38">
        <f t="shared" si="76"/>
        <v>0</v>
      </c>
      <c r="EG16" s="38">
        <f t="shared" si="77"/>
        <v>0</v>
      </c>
      <c r="EH16" s="38">
        <f t="shared" si="78"/>
        <v>0</v>
      </c>
      <c r="EI16" s="38">
        <f t="shared" si="79"/>
        <v>0</v>
      </c>
      <c r="EJ16" s="38">
        <f t="shared" si="80"/>
        <v>0</v>
      </c>
      <c r="EK16" s="38">
        <f t="shared" si="81"/>
        <v>0</v>
      </c>
      <c r="EL16" s="38">
        <f t="shared" si="82"/>
        <v>0</v>
      </c>
      <c r="EM16" s="38">
        <f t="shared" si="83"/>
        <v>0</v>
      </c>
      <c r="EN16" s="38">
        <f t="shared" si="84"/>
        <v>0</v>
      </c>
      <c r="EO16" s="38">
        <f t="shared" si="85"/>
        <v>0</v>
      </c>
      <c r="EP16" s="38">
        <f t="shared" si="86"/>
        <v>0</v>
      </c>
      <c r="EQ16" s="38">
        <f t="shared" si="87"/>
        <v>0</v>
      </c>
      <c r="ER16" s="38">
        <f t="shared" si="88"/>
        <v>0</v>
      </c>
      <c r="ES16" s="38">
        <f t="shared" si="89"/>
        <v>0</v>
      </c>
      <c r="ET16" s="38">
        <f t="shared" si="90"/>
        <v>0</v>
      </c>
      <c r="EU16" s="38">
        <f t="shared" si="91"/>
        <v>0</v>
      </c>
      <c r="EV16" s="38">
        <f t="shared" si="92"/>
        <v>0</v>
      </c>
      <c r="EW16" s="38">
        <f t="shared" si="93"/>
        <v>0</v>
      </c>
      <c r="EX16" s="38">
        <f t="shared" si="94"/>
        <v>0</v>
      </c>
      <c r="EY16" s="38">
        <f t="shared" si="95"/>
        <v>0</v>
      </c>
      <c r="EZ16" s="38">
        <f t="shared" si="96"/>
        <v>0</v>
      </c>
      <c r="FA16" s="38">
        <f t="shared" si="97"/>
        <v>0</v>
      </c>
      <c r="FB16" s="38">
        <f t="shared" si="98"/>
        <v>0</v>
      </c>
      <c r="FC16" s="38">
        <f t="shared" si="99"/>
        <v>0</v>
      </c>
      <c r="FD16" s="38">
        <f t="shared" si="100"/>
        <v>0</v>
      </c>
      <c r="FE16" s="38">
        <f t="shared" si="101"/>
        <v>0</v>
      </c>
      <c r="FF16" s="38">
        <f t="shared" si="102"/>
        <v>0</v>
      </c>
      <c r="FG16" s="38">
        <f t="shared" si="103"/>
        <v>0</v>
      </c>
      <c r="FH16" s="38">
        <f t="shared" si="104"/>
        <v>0</v>
      </c>
      <c r="FI16" s="39">
        <f t="shared" si="105"/>
        <v>0</v>
      </c>
    </row>
    <row r="17" spans="1:165" ht="21" customHeight="1" x14ac:dyDescent="0.2">
      <c r="A17" s="16">
        <f t="shared" si="106"/>
        <v>2</v>
      </c>
      <c r="B17" s="16">
        <v>3</v>
      </c>
      <c r="C17" s="15">
        <f t="shared" si="1"/>
        <v>6</v>
      </c>
      <c r="D17" s="203"/>
      <c r="E17" s="13">
        <v>0.25</v>
      </c>
      <c r="F17" s="13">
        <v>0.24</v>
      </c>
      <c r="G17" s="11"/>
      <c r="H17" s="24">
        <f t="shared" si="107"/>
        <v>6</v>
      </c>
      <c r="I17" s="22">
        <v>0.4</v>
      </c>
      <c r="J17" s="18">
        <v>0.35</v>
      </c>
      <c r="K17" s="18">
        <v>0.55000000000000004</v>
      </c>
      <c r="L17" s="18">
        <v>0.8</v>
      </c>
      <c r="M17" s="18">
        <v>0.9</v>
      </c>
      <c r="N17" s="18">
        <v>1</v>
      </c>
      <c r="O17" s="18">
        <v>0.45</v>
      </c>
      <c r="P17" s="18">
        <v>0.45</v>
      </c>
      <c r="Q17" s="18">
        <v>0.55000000000000004</v>
      </c>
      <c r="R17" s="18">
        <v>0.45</v>
      </c>
      <c r="S17" s="18">
        <v>0.5</v>
      </c>
      <c r="T17" s="18">
        <v>0.5</v>
      </c>
      <c r="U17" s="18">
        <v>0.15</v>
      </c>
      <c r="V17" s="18">
        <v>0.15</v>
      </c>
      <c r="W17" s="18">
        <v>0.15</v>
      </c>
      <c r="X17" s="18">
        <v>0.15</v>
      </c>
      <c r="Y17" s="18">
        <v>0.15</v>
      </c>
      <c r="Z17" s="18">
        <v>0.15</v>
      </c>
      <c r="AA17" s="18">
        <v>0.4</v>
      </c>
      <c r="AB17" s="18">
        <v>0.15</v>
      </c>
      <c r="AC17" s="18">
        <v>0.15</v>
      </c>
      <c r="AD17" s="18">
        <v>0.3</v>
      </c>
      <c r="AE17" s="18">
        <v>0.3</v>
      </c>
      <c r="AF17" s="18">
        <v>0.3</v>
      </c>
      <c r="AG17" s="18">
        <v>0.35</v>
      </c>
      <c r="AH17" s="18">
        <v>0.35</v>
      </c>
      <c r="AI17" s="18">
        <v>0.1</v>
      </c>
      <c r="AJ17" s="18">
        <v>0.1</v>
      </c>
      <c r="AK17" s="18">
        <v>0.1</v>
      </c>
      <c r="AL17" s="18">
        <v>0.2</v>
      </c>
      <c r="AM17" s="18">
        <v>0.1</v>
      </c>
      <c r="AN17" s="18">
        <v>0.25</v>
      </c>
      <c r="AO17" s="18">
        <v>0.1</v>
      </c>
      <c r="AP17" s="18">
        <v>0.11</v>
      </c>
      <c r="AQ17" s="18">
        <v>0.1</v>
      </c>
      <c r="AR17" s="18">
        <v>0.1</v>
      </c>
      <c r="AS17" s="18">
        <v>0.2</v>
      </c>
      <c r="AT17" s="18">
        <v>0.2</v>
      </c>
      <c r="AU17" s="18">
        <v>0.2</v>
      </c>
      <c r="AV17" s="18">
        <v>0.35</v>
      </c>
      <c r="AW17" s="18">
        <v>0.35</v>
      </c>
      <c r="AX17" s="18">
        <v>0.35</v>
      </c>
      <c r="AY17" s="18">
        <v>0.1</v>
      </c>
      <c r="AZ17" s="18">
        <v>0.36</v>
      </c>
      <c r="BA17" s="18">
        <v>0.28000000000000003</v>
      </c>
      <c r="BB17" s="18">
        <v>0.1</v>
      </c>
      <c r="BC17" s="18">
        <v>0.17</v>
      </c>
      <c r="BD17" s="18">
        <v>0.13</v>
      </c>
      <c r="BE17" s="18">
        <v>0.1</v>
      </c>
      <c r="BF17" s="18">
        <v>0.1</v>
      </c>
      <c r="BG17" s="19">
        <v>0.21</v>
      </c>
      <c r="BH17" s="35"/>
      <c r="BI17" s="70">
        <f t="shared" si="2"/>
        <v>0</v>
      </c>
      <c r="BJ17" s="42">
        <f t="shared" si="3"/>
        <v>0</v>
      </c>
      <c r="BK17" s="38">
        <f t="shared" si="4"/>
        <v>0</v>
      </c>
      <c r="BL17" s="38">
        <f t="shared" si="5"/>
        <v>0</v>
      </c>
      <c r="BM17" s="38">
        <f t="shared" si="6"/>
        <v>0</v>
      </c>
      <c r="BN17" s="38">
        <f t="shared" si="7"/>
        <v>0</v>
      </c>
      <c r="BO17" s="38">
        <f t="shared" si="8"/>
        <v>0</v>
      </c>
      <c r="BP17" s="38">
        <f t="shared" si="9"/>
        <v>0</v>
      </c>
      <c r="BQ17" s="38">
        <f t="shared" si="10"/>
        <v>0</v>
      </c>
      <c r="BR17" s="38">
        <f t="shared" si="11"/>
        <v>0</v>
      </c>
      <c r="BS17" s="38">
        <f t="shared" si="12"/>
        <v>0</v>
      </c>
      <c r="BT17" s="38">
        <f t="shared" si="13"/>
        <v>0</v>
      </c>
      <c r="BU17" s="38">
        <f t="shared" si="14"/>
        <v>0</v>
      </c>
      <c r="BV17" s="38">
        <f t="shared" si="15"/>
        <v>0</v>
      </c>
      <c r="BW17" s="38">
        <f t="shared" si="16"/>
        <v>0</v>
      </c>
      <c r="BX17" s="38">
        <f t="shared" si="17"/>
        <v>0</v>
      </c>
      <c r="BY17" s="38">
        <f t="shared" si="18"/>
        <v>0</v>
      </c>
      <c r="BZ17" s="38">
        <f t="shared" si="19"/>
        <v>0</v>
      </c>
      <c r="CA17" s="38">
        <f t="shared" si="20"/>
        <v>0</v>
      </c>
      <c r="CB17" s="38">
        <f t="shared" si="21"/>
        <v>0</v>
      </c>
      <c r="CC17" s="38">
        <f t="shared" si="22"/>
        <v>0</v>
      </c>
      <c r="CD17" s="38">
        <f t="shared" si="23"/>
        <v>0</v>
      </c>
      <c r="CE17" s="38">
        <f t="shared" si="24"/>
        <v>0</v>
      </c>
      <c r="CF17" s="38">
        <f t="shared" si="25"/>
        <v>0</v>
      </c>
      <c r="CG17" s="38">
        <f t="shared" si="26"/>
        <v>0</v>
      </c>
      <c r="CH17" s="38">
        <f t="shared" si="27"/>
        <v>0</v>
      </c>
      <c r="CI17" s="38">
        <f t="shared" si="28"/>
        <v>0</v>
      </c>
      <c r="CJ17" s="38">
        <f t="shared" si="29"/>
        <v>0</v>
      </c>
      <c r="CK17" s="38">
        <f t="shared" si="30"/>
        <v>0</v>
      </c>
      <c r="CL17" s="38">
        <f t="shared" si="31"/>
        <v>0</v>
      </c>
      <c r="CM17" s="38">
        <f t="shared" si="32"/>
        <v>0</v>
      </c>
      <c r="CN17" s="38">
        <f t="shared" si="33"/>
        <v>0</v>
      </c>
      <c r="CO17" s="38">
        <f t="shared" si="34"/>
        <v>0</v>
      </c>
      <c r="CP17" s="38">
        <f t="shared" si="35"/>
        <v>0</v>
      </c>
      <c r="CQ17" s="38">
        <f t="shared" si="36"/>
        <v>0</v>
      </c>
      <c r="CR17" s="38">
        <f t="shared" si="37"/>
        <v>0</v>
      </c>
      <c r="CS17" s="38">
        <f t="shared" si="38"/>
        <v>0</v>
      </c>
      <c r="CT17" s="38">
        <f t="shared" si="39"/>
        <v>0</v>
      </c>
      <c r="CU17" s="38">
        <f t="shared" si="40"/>
        <v>0</v>
      </c>
      <c r="CV17" s="38">
        <f t="shared" si="41"/>
        <v>0</v>
      </c>
      <c r="CW17" s="38">
        <f t="shared" si="42"/>
        <v>0</v>
      </c>
      <c r="CX17" s="38">
        <f t="shared" si="43"/>
        <v>0</v>
      </c>
      <c r="CY17" s="38">
        <f t="shared" si="44"/>
        <v>0</v>
      </c>
      <c r="CZ17" s="38">
        <f t="shared" si="45"/>
        <v>0</v>
      </c>
      <c r="DA17" s="38">
        <f t="shared" si="46"/>
        <v>0</v>
      </c>
      <c r="DB17" s="38">
        <f t="shared" si="47"/>
        <v>0</v>
      </c>
      <c r="DC17" s="38">
        <f t="shared" si="48"/>
        <v>0</v>
      </c>
      <c r="DD17" s="38">
        <f t="shared" si="49"/>
        <v>0</v>
      </c>
      <c r="DE17" s="38">
        <f t="shared" si="50"/>
        <v>0</v>
      </c>
      <c r="DF17" s="38">
        <f t="shared" si="51"/>
        <v>0</v>
      </c>
      <c r="DG17" s="38">
        <f t="shared" si="52"/>
        <v>0</v>
      </c>
      <c r="DH17" s="39">
        <f t="shared" si="53"/>
        <v>0</v>
      </c>
      <c r="DJ17" s="70">
        <f t="shared" si="54"/>
        <v>0</v>
      </c>
      <c r="DK17" s="42">
        <f t="shared" si="55"/>
        <v>0</v>
      </c>
      <c r="DL17" s="38">
        <f t="shared" si="56"/>
        <v>0</v>
      </c>
      <c r="DM17" s="38">
        <f t="shared" si="57"/>
        <v>0</v>
      </c>
      <c r="DN17" s="38">
        <f t="shared" si="58"/>
        <v>0</v>
      </c>
      <c r="DO17" s="38">
        <f t="shared" si="59"/>
        <v>0</v>
      </c>
      <c r="DP17" s="38">
        <f t="shared" si="60"/>
        <v>0</v>
      </c>
      <c r="DQ17" s="38">
        <f t="shared" si="61"/>
        <v>0</v>
      </c>
      <c r="DR17" s="38">
        <f t="shared" si="62"/>
        <v>0</v>
      </c>
      <c r="DS17" s="38">
        <f t="shared" si="63"/>
        <v>0</v>
      </c>
      <c r="DT17" s="38">
        <f t="shared" si="64"/>
        <v>0</v>
      </c>
      <c r="DU17" s="38">
        <f t="shared" si="65"/>
        <v>0</v>
      </c>
      <c r="DV17" s="38">
        <f t="shared" si="66"/>
        <v>0</v>
      </c>
      <c r="DW17" s="38">
        <f t="shared" si="67"/>
        <v>0</v>
      </c>
      <c r="DX17" s="38">
        <f t="shared" si="68"/>
        <v>0</v>
      </c>
      <c r="DY17" s="38">
        <f t="shared" si="69"/>
        <v>0</v>
      </c>
      <c r="DZ17" s="38">
        <f t="shared" si="70"/>
        <v>0</v>
      </c>
      <c r="EA17" s="38">
        <f t="shared" si="71"/>
        <v>0</v>
      </c>
      <c r="EB17" s="38">
        <f t="shared" si="72"/>
        <v>0</v>
      </c>
      <c r="EC17" s="38">
        <f t="shared" si="73"/>
        <v>0</v>
      </c>
      <c r="ED17" s="38">
        <f t="shared" si="74"/>
        <v>0</v>
      </c>
      <c r="EE17" s="38">
        <f t="shared" si="75"/>
        <v>0</v>
      </c>
      <c r="EF17" s="38">
        <f t="shared" si="76"/>
        <v>0</v>
      </c>
      <c r="EG17" s="38">
        <f t="shared" si="77"/>
        <v>0</v>
      </c>
      <c r="EH17" s="38">
        <f t="shared" si="78"/>
        <v>0</v>
      </c>
      <c r="EI17" s="38">
        <f t="shared" si="79"/>
        <v>0</v>
      </c>
      <c r="EJ17" s="38">
        <f t="shared" si="80"/>
        <v>0</v>
      </c>
      <c r="EK17" s="38">
        <f t="shared" si="81"/>
        <v>0</v>
      </c>
      <c r="EL17" s="38">
        <f t="shared" si="82"/>
        <v>0</v>
      </c>
      <c r="EM17" s="38">
        <f t="shared" si="83"/>
        <v>0</v>
      </c>
      <c r="EN17" s="38">
        <f t="shared" si="84"/>
        <v>0</v>
      </c>
      <c r="EO17" s="38">
        <f t="shared" si="85"/>
        <v>0</v>
      </c>
      <c r="EP17" s="38">
        <f t="shared" si="86"/>
        <v>0</v>
      </c>
      <c r="EQ17" s="38">
        <f t="shared" si="87"/>
        <v>0</v>
      </c>
      <c r="ER17" s="38">
        <f t="shared" si="88"/>
        <v>0</v>
      </c>
      <c r="ES17" s="38">
        <f t="shared" si="89"/>
        <v>0</v>
      </c>
      <c r="ET17" s="38">
        <f t="shared" si="90"/>
        <v>0</v>
      </c>
      <c r="EU17" s="38">
        <f t="shared" si="91"/>
        <v>0</v>
      </c>
      <c r="EV17" s="38">
        <f t="shared" si="92"/>
        <v>0</v>
      </c>
      <c r="EW17" s="38">
        <f t="shared" si="93"/>
        <v>0</v>
      </c>
      <c r="EX17" s="38">
        <f t="shared" si="94"/>
        <v>0</v>
      </c>
      <c r="EY17" s="38">
        <f t="shared" si="95"/>
        <v>0</v>
      </c>
      <c r="EZ17" s="38">
        <f t="shared" si="96"/>
        <v>0</v>
      </c>
      <c r="FA17" s="38">
        <f t="shared" si="97"/>
        <v>0</v>
      </c>
      <c r="FB17" s="38">
        <f t="shared" si="98"/>
        <v>0</v>
      </c>
      <c r="FC17" s="38">
        <f t="shared" si="99"/>
        <v>0</v>
      </c>
      <c r="FD17" s="38">
        <f t="shared" si="100"/>
        <v>0</v>
      </c>
      <c r="FE17" s="38">
        <f t="shared" si="101"/>
        <v>0</v>
      </c>
      <c r="FF17" s="38">
        <f t="shared" si="102"/>
        <v>0</v>
      </c>
      <c r="FG17" s="38">
        <f t="shared" si="103"/>
        <v>0</v>
      </c>
      <c r="FH17" s="38">
        <f t="shared" si="104"/>
        <v>0</v>
      </c>
      <c r="FI17" s="39">
        <f t="shared" si="105"/>
        <v>0</v>
      </c>
    </row>
    <row r="18" spans="1:165" ht="21" customHeight="1" x14ac:dyDescent="0.2">
      <c r="A18" s="16">
        <f t="shared" si="106"/>
        <v>3</v>
      </c>
      <c r="B18" s="16">
        <v>1</v>
      </c>
      <c r="C18" s="15">
        <f t="shared" si="1"/>
        <v>7</v>
      </c>
      <c r="D18" s="203"/>
      <c r="E18" s="13">
        <v>0.3</v>
      </c>
      <c r="F18" s="13">
        <v>0.27</v>
      </c>
      <c r="G18" s="11"/>
      <c r="H18" s="24">
        <f t="shared" si="107"/>
        <v>7</v>
      </c>
      <c r="I18" s="22">
        <v>0.5</v>
      </c>
      <c r="J18" s="18">
        <v>0.5</v>
      </c>
      <c r="K18" s="18">
        <v>0.5</v>
      </c>
      <c r="L18" s="18">
        <v>0.5</v>
      </c>
      <c r="M18" s="18">
        <v>0.45</v>
      </c>
      <c r="N18" s="18">
        <v>0.45</v>
      </c>
      <c r="O18" s="18">
        <v>1</v>
      </c>
      <c r="P18" s="18">
        <v>0.7</v>
      </c>
      <c r="Q18" s="18">
        <v>0.8</v>
      </c>
      <c r="R18" s="18">
        <v>0.5</v>
      </c>
      <c r="S18" s="18">
        <v>0.45</v>
      </c>
      <c r="T18" s="18">
        <v>0.5</v>
      </c>
      <c r="U18" s="18">
        <v>0.15</v>
      </c>
      <c r="V18" s="18">
        <v>0.15</v>
      </c>
      <c r="W18" s="18">
        <v>0.45</v>
      </c>
      <c r="X18" s="18">
        <v>0.15</v>
      </c>
      <c r="Y18" s="18">
        <v>0.4</v>
      </c>
      <c r="Z18" s="18">
        <v>0.6</v>
      </c>
      <c r="AA18" s="18">
        <v>0.15</v>
      </c>
      <c r="AB18" s="18">
        <v>0.15</v>
      </c>
      <c r="AC18" s="18">
        <v>0.25</v>
      </c>
      <c r="AD18" s="18">
        <v>0.3</v>
      </c>
      <c r="AE18" s="18">
        <v>0.35</v>
      </c>
      <c r="AF18" s="18">
        <v>0.3</v>
      </c>
      <c r="AG18" s="18">
        <v>0.1</v>
      </c>
      <c r="AH18" s="18">
        <v>0.1</v>
      </c>
      <c r="AI18" s="18">
        <v>0.55000000000000004</v>
      </c>
      <c r="AJ18" s="18">
        <v>0.1</v>
      </c>
      <c r="AK18" s="18">
        <v>0.15</v>
      </c>
      <c r="AL18" s="18">
        <v>0.1</v>
      </c>
      <c r="AM18" s="18">
        <v>0.1</v>
      </c>
      <c r="AN18" s="18">
        <v>0.1</v>
      </c>
      <c r="AO18" s="18">
        <v>0.1</v>
      </c>
      <c r="AP18" s="18">
        <v>0.17</v>
      </c>
      <c r="AQ18" s="18">
        <v>0.1</v>
      </c>
      <c r="AR18" s="18">
        <v>0.17</v>
      </c>
      <c r="AS18" s="18">
        <v>0.2</v>
      </c>
      <c r="AT18" s="18">
        <v>0.25</v>
      </c>
      <c r="AU18" s="18">
        <v>0.2</v>
      </c>
      <c r="AV18" s="18">
        <v>0.2</v>
      </c>
      <c r="AW18" s="18">
        <v>0.2</v>
      </c>
      <c r="AX18" s="18">
        <v>0.2</v>
      </c>
      <c r="AY18" s="18">
        <v>0.12</v>
      </c>
      <c r="AZ18" s="18">
        <v>0.1</v>
      </c>
      <c r="BA18" s="18">
        <v>0.1</v>
      </c>
      <c r="BB18" s="18">
        <v>0.35</v>
      </c>
      <c r="BC18" s="18">
        <v>0.1</v>
      </c>
      <c r="BD18" s="18">
        <v>0.1</v>
      </c>
      <c r="BE18" s="18">
        <v>0.67</v>
      </c>
      <c r="BF18" s="18">
        <v>0.26</v>
      </c>
      <c r="BG18" s="19">
        <v>0.1</v>
      </c>
      <c r="BH18" s="35"/>
      <c r="BI18" s="70">
        <f t="shared" si="2"/>
        <v>0</v>
      </c>
      <c r="BJ18" s="42">
        <f t="shared" si="3"/>
        <v>0</v>
      </c>
      <c r="BK18" s="38">
        <f t="shared" si="4"/>
        <v>0</v>
      </c>
      <c r="BL18" s="38">
        <f t="shared" si="5"/>
        <v>0</v>
      </c>
      <c r="BM18" s="38">
        <f t="shared" si="6"/>
        <v>0</v>
      </c>
      <c r="BN18" s="38">
        <f t="shared" si="7"/>
        <v>0</v>
      </c>
      <c r="BO18" s="38">
        <f t="shared" si="8"/>
        <v>0</v>
      </c>
      <c r="BP18" s="38">
        <f t="shared" si="9"/>
        <v>0</v>
      </c>
      <c r="BQ18" s="38">
        <f t="shared" si="10"/>
        <v>0</v>
      </c>
      <c r="BR18" s="38">
        <f t="shared" si="11"/>
        <v>0</v>
      </c>
      <c r="BS18" s="38">
        <f t="shared" si="12"/>
        <v>0</v>
      </c>
      <c r="BT18" s="38">
        <f t="shared" si="13"/>
        <v>0</v>
      </c>
      <c r="BU18" s="38">
        <f t="shared" si="14"/>
        <v>0</v>
      </c>
      <c r="BV18" s="38">
        <f t="shared" si="15"/>
        <v>0</v>
      </c>
      <c r="BW18" s="38">
        <f t="shared" si="16"/>
        <v>0</v>
      </c>
      <c r="BX18" s="38">
        <f t="shared" si="17"/>
        <v>0</v>
      </c>
      <c r="BY18" s="38">
        <f t="shared" si="18"/>
        <v>0</v>
      </c>
      <c r="BZ18" s="38">
        <f t="shared" si="19"/>
        <v>0</v>
      </c>
      <c r="CA18" s="38">
        <f t="shared" si="20"/>
        <v>0</v>
      </c>
      <c r="CB18" s="38">
        <f t="shared" si="21"/>
        <v>0</v>
      </c>
      <c r="CC18" s="38">
        <f t="shared" si="22"/>
        <v>0</v>
      </c>
      <c r="CD18" s="38">
        <f t="shared" si="23"/>
        <v>0</v>
      </c>
      <c r="CE18" s="38">
        <f t="shared" si="24"/>
        <v>0</v>
      </c>
      <c r="CF18" s="38">
        <f t="shared" si="25"/>
        <v>0</v>
      </c>
      <c r="CG18" s="38">
        <f t="shared" si="26"/>
        <v>0</v>
      </c>
      <c r="CH18" s="38">
        <f t="shared" si="27"/>
        <v>0</v>
      </c>
      <c r="CI18" s="38">
        <f t="shared" si="28"/>
        <v>0</v>
      </c>
      <c r="CJ18" s="38">
        <f t="shared" si="29"/>
        <v>0</v>
      </c>
      <c r="CK18" s="38">
        <f t="shared" si="30"/>
        <v>0</v>
      </c>
      <c r="CL18" s="38">
        <f t="shared" si="31"/>
        <v>0</v>
      </c>
      <c r="CM18" s="38">
        <f t="shared" si="32"/>
        <v>0</v>
      </c>
      <c r="CN18" s="38">
        <f t="shared" si="33"/>
        <v>0</v>
      </c>
      <c r="CO18" s="38">
        <f t="shared" si="34"/>
        <v>0</v>
      </c>
      <c r="CP18" s="38">
        <f t="shared" si="35"/>
        <v>0</v>
      </c>
      <c r="CQ18" s="38">
        <f t="shared" si="36"/>
        <v>0</v>
      </c>
      <c r="CR18" s="38">
        <f t="shared" si="37"/>
        <v>0</v>
      </c>
      <c r="CS18" s="38">
        <f t="shared" si="38"/>
        <v>0</v>
      </c>
      <c r="CT18" s="38">
        <f t="shared" si="39"/>
        <v>0</v>
      </c>
      <c r="CU18" s="38">
        <f t="shared" si="40"/>
        <v>0</v>
      </c>
      <c r="CV18" s="38">
        <f t="shared" si="41"/>
        <v>0</v>
      </c>
      <c r="CW18" s="38">
        <f t="shared" si="42"/>
        <v>0</v>
      </c>
      <c r="CX18" s="38">
        <f t="shared" si="43"/>
        <v>0</v>
      </c>
      <c r="CY18" s="38">
        <f t="shared" si="44"/>
        <v>0</v>
      </c>
      <c r="CZ18" s="38">
        <f t="shared" si="45"/>
        <v>0</v>
      </c>
      <c r="DA18" s="38">
        <f t="shared" si="46"/>
        <v>0</v>
      </c>
      <c r="DB18" s="38">
        <f t="shared" si="47"/>
        <v>0</v>
      </c>
      <c r="DC18" s="38">
        <f t="shared" si="48"/>
        <v>0</v>
      </c>
      <c r="DD18" s="38">
        <f t="shared" si="49"/>
        <v>0</v>
      </c>
      <c r="DE18" s="38">
        <f t="shared" si="50"/>
        <v>0</v>
      </c>
      <c r="DF18" s="38">
        <f t="shared" si="51"/>
        <v>0</v>
      </c>
      <c r="DG18" s="38">
        <f t="shared" si="52"/>
        <v>0</v>
      </c>
      <c r="DH18" s="39">
        <f t="shared" si="53"/>
        <v>0</v>
      </c>
      <c r="DJ18" s="70">
        <f t="shared" si="54"/>
        <v>0</v>
      </c>
      <c r="DK18" s="42">
        <f t="shared" si="55"/>
        <v>0</v>
      </c>
      <c r="DL18" s="38">
        <f t="shared" si="56"/>
        <v>0</v>
      </c>
      <c r="DM18" s="38">
        <f t="shared" si="57"/>
        <v>0</v>
      </c>
      <c r="DN18" s="38">
        <f t="shared" si="58"/>
        <v>0</v>
      </c>
      <c r="DO18" s="38">
        <f t="shared" si="59"/>
        <v>0</v>
      </c>
      <c r="DP18" s="38">
        <f t="shared" si="60"/>
        <v>0</v>
      </c>
      <c r="DQ18" s="38">
        <f t="shared" si="61"/>
        <v>0</v>
      </c>
      <c r="DR18" s="38">
        <f t="shared" si="62"/>
        <v>0</v>
      </c>
      <c r="DS18" s="38">
        <f t="shared" si="63"/>
        <v>0</v>
      </c>
      <c r="DT18" s="38">
        <f t="shared" si="64"/>
        <v>0</v>
      </c>
      <c r="DU18" s="38">
        <f t="shared" si="65"/>
        <v>0</v>
      </c>
      <c r="DV18" s="38">
        <f t="shared" si="66"/>
        <v>0</v>
      </c>
      <c r="DW18" s="38">
        <f t="shared" si="67"/>
        <v>0</v>
      </c>
      <c r="DX18" s="38">
        <f t="shared" si="68"/>
        <v>0</v>
      </c>
      <c r="DY18" s="38">
        <f t="shared" si="69"/>
        <v>0</v>
      </c>
      <c r="DZ18" s="38">
        <f t="shared" si="70"/>
        <v>0</v>
      </c>
      <c r="EA18" s="38">
        <f t="shared" si="71"/>
        <v>0</v>
      </c>
      <c r="EB18" s="38">
        <f t="shared" si="72"/>
        <v>0</v>
      </c>
      <c r="EC18" s="38">
        <f t="shared" si="73"/>
        <v>0</v>
      </c>
      <c r="ED18" s="38">
        <f t="shared" si="74"/>
        <v>0</v>
      </c>
      <c r="EE18" s="38">
        <f t="shared" si="75"/>
        <v>0</v>
      </c>
      <c r="EF18" s="38">
        <f t="shared" si="76"/>
        <v>0</v>
      </c>
      <c r="EG18" s="38">
        <f t="shared" si="77"/>
        <v>0</v>
      </c>
      <c r="EH18" s="38">
        <f t="shared" si="78"/>
        <v>0</v>
      </c>
      <c r="EI18" s="38">
        <f t="shared" si="79"/>
        <v>0</v>
      </c>
      <c r="EJ18" s="38">
        <f t="shared" si="80"/>
        <v>0</v>
      </c>
      <c r="EK18" s="38">
        <f t="shared" si="81"/>
        <v>0</v>
      </c>
      <c r="EL18" s="38">
        <f t="shared" si="82"/>
        <v>0</v>
      </c>
      <c r="EM18" s="38">
        <f t="shared" si="83"/>
        <v>0</v>
      </c>
      <c r="EN18" s="38">
        <f t="shared" si="84"/>
        <v>0</v>
      </c>
      <c r="EO18" s="38">
        <f t="shared" si="85"/>
        <v>0</v>
      </c>
      <c r="EP18" s="38">
        <f t="shared" si="86"/>
        <v>0</v>
      </c>
      <c r="EQ18" s="38">
        <f t="shared" si="87"/>
        <v>0</v>
      </c>
      <c r="ER18" s="38">
        <f t="shared" si="88"/>
        <v>0</v>
      </c>
      <c r="ES18" s="38">
        <f t="shared" si="89"/>
        <v>0</v>
      </c>
      <c r="ET18" s="38">
        <f t="shared" si="90"/>
        <v>0</v>
      </c>
      <c r="EU18" s="38">
        <f t="shared" si="91"/>
        <v>0</v>
      </c>
      <c r="EV18" s="38">
        <f t="shared" si="92"/>
        <v>0</v>
      </c>
      <c r="EW18" s="38">
        <f t="shared" si="93"/>
        <v>0</v>
      </c>
      <c r="EX18" s="38">
        <f t="shared" si="94"/>
        <v>0</v>
      </c>
      <c r="EY18" s="38">
        <f t="shared" si="95"/>
        <v>0</v>
      </c>
      <c r="EZ18" s="38">
        <f t="shared" si="96"/>
        <v>0</v>
      </c>
      <c r="FA18" s="38">
        <f t="shared" si="97"/>
        <v>0</v>
      </c>
      <c r="FB18" s="38">
        <f t="shared" si="98"/>
        <v>0</v>
      </c>
      <c r="FC18" s="38">
        <f t="shared" si="99"/>
        <v>0</v>
      </c>
      <c r="FD18" s="38">
        <f t="shared" si="100"/>
        <v>0</v>
      </c>
      <c r="FE18" s="38">
        <f t="shared" si="101"/>
        <v>0</v>
      </c>
      <c r="FF18" s="38">
        <f t="shared" si="102"/>
        <v>0</v>
      </c>
      <c r="FG18" s="38">
        <f t="shared" si="103"/>
        <v>0</v>
      </c>
      <c r="FH18" s="38">
        <f t="shared" si="104"/>
        <v>0</v>
      </c>
      <c r="FI18" s="39">
        <f t="shared" si="105"/>
        <v>0</v>
      </c>
    </row>
    <row r="19" spans="1:165" ht="21" customHeight="1" x14ac:dyDescent="0.2">
      <c r="A19" s="16">
        <f t="shared" si="106"/>
        <v>3</v>
      </c>
      <c r="B19" s="16">
        <v>2</v>
      </c>
      <c r="C19" s="15">
        <f t="shared" si="1"/>
        <v>8</v>
      </c>
      <c r="D19" s="203"/>
      <c r="E19" s="13">
        <v>0.3</v>
      </c>
      <c r="F19" s="13">
        <v>0.27</v>
      </c>
      <c r="G19" s="11"/>
      <c r="H19" s="24">
        <f t="shared" si="107"/>
        <v>8</v>
      </c>
      <c r="I19" s="22">
        <v>0.45</v>
      </c>
      <c r="J19" s="18">
        <v>0.44</v>
      </c>
      <c r="K19" s="18">
        <v>0.55000000000000004</v>
      </c>
      <c r="L19" s="18">
        <v>0.5</v>
      </c>
      <c r="M19" s="18">
        <v>0.6</v>
      </c>
      <c r="N19" s="18">
        <v>0.45</v>
      </c>
      <c r="O19" s="18">
        <v>0.7</v>
      </c>
      <c r="P19" s="18">
        <v>1</v>
      </c>
      <c r="Q19" s="18">
        <v>0.9</v>
      </c>
      <c r="R19" s="18">
        <v>0.5</v>
      </c>
      <c r="S19" s="18">
        <v>0.4</v>
      </c>
      <c r="T19" s="18">
        <v>0.5</v>
      </c>
      <c r="U19" s="18">
        <v>0.15</v>
      </c>
      <c r="V19" s="18">
        <v>0.15</v>
      </c>
      <c r="W19" s="18">
        <v>0.15</v>
      </c>
      <c r="X19" s="18">
        <v>0.15</v>
      </c>
      <c r="Y19" s="18">
        <v>0.35</v>
      </c>
      <c r="Z19" s="18">
        <v>0.35</v>
      </c>
      <c r="AA19" s="18">
        <v>0.6</v>
      </c>
      <c r="AB19" s="18">
        <v>0.15</v>
      </c>
      <c r="AC19" s="18">
        <v>0.3</v>
      </c>
      <c r="AD19" s="18">
        <v>0.45</v>
      </c>
      <c r="AE19" s="18">
        <v>0.3</v>
      </c>
      <c r="AF19" s="18">
        <v>0.4</v>
      </c>
      <c r="AG19" s="18">
        <v>0.39</v>
      </c>
      <c r="AH19" s="18">
        <v>0.19</v>
      </c>
      <c r="AI19" s="18">
        <v>0.2</v>
      </c>
      <c r="AJ19" s="18">
        <v>0.1</v>
      </c>
      <c r="AK19" s="18">
        <v>0.1</v>
      </c>
      <c r="AL19" s="18">
        <v>0.1</v>
      </c>
      <c r="AM19" s="18">
        <v>0.15</v>
      </c>
      <c r="AN19" s="18">
        <v>0.35</v>
      </c>
      <c r="AO19" s="18">
        <v>0.1</v>
      </c>
      <c r="AP19" s="18">
        <v>0.1</v>
      </c>
      <c r="AQ19" s="18">
        <v>0.1</v>
      </c>
      <c r="AR19" s="18">
        <v>0.1</v>
      </c>
      <c r="AS19" s="18">
        <v>0.2</v>
      </c>
      <c r="AT19" s="18">
        <v>0.25</v>
      </c>
      <c r="AU19" s="18">
        <v>0.2</v>
      </c>
      <c r="AV19" s="18">
        <v>0.35</v>
      </c>
      <c r="AW19" s="18">
        <v>0.3</v>
      </c>
      <c r="AX19" s="18">
        <v>0.35</v>
      </c>
      <c r="AY19" s="18">
        <v>0.1</v>
      </c>
      <c r="AZ19" s="18">
        <v>0.1</v>
      </c>
      <c r="BA19" s="18">
        <v>0.1</v>
      </c>
      <c r="BB19" s="18">
        <v>0.14000000000000001</v>
      </c>
      <c r="BC19" s="18">
        <v>0.1</v>
      </c>
      <c r="BD19" s="18">
        <v>0.1</v>
      </c>
      <c r="BE19" s="18">
        <v>0.22</v>
      </c>
      <c r="BF19" s="18">
        <v>0.2</v>
      </c>
      <c r="BG19" s="19">
        <v>0.1</v>
      </c>
      <c r="BH19" s="35"/>
      <c r="BI19" s="70">
        <f t="shared" si="2"/>
        <v>0</v>
      </c>
      <c r="BJ19" s="42">
        <f t="shared" si="3"/>
        <v>0</v>
      </c>
      <c r="BK19" s="38">
        <f t="shared" si="4"/>
        <v>0</v>
      </c>
      <c r="BL19" s="38">
        <f t="shared" si="5"/>
        <v>0</v>
      </c>
      <c r="BM19" s="38">
        <f t="shared" si="6"/>
        <v>0</v>
      </c>
      <c r="BN19" s="38">
        <f t="shared" si="7"/>
        <v>0</v>
      </c>
      <c r="BO19" s="38">
        <f t="shared" si="8"/>
        <v>0</v>
      </c>
      <c r="BP19" s="38">
        <f t="shared" si="9"/>
        <v>0</v>
      </c>
      <c r="BQ19" s="38">
        <f t="shared" si="10"/>
        <v>0</v>
      </c>
      <c r="BR19" s="38">
        <f t="shared" si="11"/>
        <v>0</v>
      </c>
      <c r="BS19" s="38">
        <f t="shared" si="12"/>
        <v>0</v>
      </c>
      <c r="BT19" s="38">
        <f t="shared" si="13"/>
        <v>0</v>
      </c>
      <c r="BU19" s="38">
        <f t="shared" si="14"/>
        <v>0</v>
      </c>
      <c r="BV19" s="38">
        <f t="shared" si="15"/>
        <v>0</v>
      </c>
      <c r="BW19" s="38">
        <f t="shared" si="16"/>
        <v>0</v>
      </c>
      <c r="BX19" s="38">
        <f t="shared" si="17"/>
        <v>0</v>
      </c>
      <c r="BY19" s="38">
        <f t="shared" si="18"/>
        <v>0</v>
      </c>
      <c r="BZ19" s="38">
        <f t="shared" si="19"/>
        <v>0</v>
      </c>
      <c r="CA19" s="38">
        <f t="shared" si="20"/>
        <v>0</v>
      </c>
      <c r="CB19" s="38">
        <f t="shared" si="21"/>
        <v>0</v>
      </c>
      <c r="CC19" s="38">
        <f t="shared" si="22"/>
        <v>0</v>
      </c>
      <c r="CD19" s="38">
        <f t="shared" si="23"/>
        <v>0</v>
      </c>
      <c r="CE19" s="38">
        <f t="shared" si="24"/>
        <v>0</v>
      </c>
      <c r="CF19" s="38">
        <f t="shared" si="25"/>
        <v>0</v>
      </c>
      <c r="CG19" s="38">
        <f t="shared" si="26"/>
        <v>0</v>
      </c>
      <c r="CH19" s="38">
        <f t="shared" si="27"/>
        <v>0</v>
      </c>
      <c r="CI19" s="38">
        <f t="shared" si="28"/>
        <v>0</v>
      </c>
      <c r="CJ19" s="38">
        <f t="shared" si="29"/>
        <v>0</v>
      </c>
      <c r="CK19" s="38">
        <f t="shared" si="30"/>
        <v>0</v>
      </c>
      <c r="CL19" s="38">
        <f t="shared" si="31"/>
        <v>0</v>
      </c>
      <c r="CM19" s="38">
        <f t="shared" si="32"/>
        <v>0</v>
      </c>
      <c r="CN19" s="38">
        <f t="shared" si="33"/>
        <v>0</v>
      </c>
      <c r="CO19" s="38">
        <f t="shared" si="34"/>
        <v>0</v>
      </c>
      <c r="CP19" s="38">
        <f t="shared" si="35"/>
        <v>0</v>
      </c>
      <c r="CQ19" s="38">
        <f t="shared" si="36"/>
        <v>0</v>
      </c>
      <c r="CR19" s="38">
        <f t="shared" si="37"/>
        <v>0</v>
      </c>
      <c r="CS19" s="38">
        <f t="shared" si="38"/>
        <v>0</v>
      </c>
      <c r="CT19" s="38">
        <f t="shared" si="39"/>
        <v>0</v>
      </c>
      <c r="CU19" s="38">
        <f t="shared" si="40"/>
        <v>0</v>
      </c>
      <c r="CV19" s="38">
        <f t="shared" si="41"/>
        <v>0</v>
      </c>
      <c r="CW19" s="38">
        <f t="shared" si="42"/>
        <v>0</v>
      </c>
      <c r="CX19" s="38">
        <f t="shared" si="43"/>
        <v>0</v>
      </c>
      <c r="CY19" s="38">
        <f t="shared" si="44"/>
        <v>0</v>
      </c>
      <c r="CZ19" s="38">
        <f t="shared" si="45"/>
        <v>0</v>
      </c>
      <c r="DA19" s="38">
        <f t="shared" si="46"/>
        <v>0</v>
      </c>
      <c r="DB19" s="38">
        <f t="shared" si="47"/>
        <v>0</v>
      </c>
      <c r="DC19" s="38">
        <f t="shared" si="48"/>
        <v>0</v>
      </c>
      <c r="DD19" s="38">
        <f t="shared" si="49"/>
        <v>0</v>
      </c>
      <c r="DE19" s="38">
        <f t="shared" si="50"/>
        <v>0</v>
      </c>
      <c r="DF19" s="38">
        <f t="shared" si="51"/>
        <v>0</v>
      </c>
      <c r="DG19" s="38">
        <f t="shared" si="52"/>
        <v>0</v>
      </c>
      <c r="DH19" s="39">
        <f t="shared" si="53"/>
        <v>0</v>
      </c>
      <c r="DJ19" s="70">
        <f t="shared" si="54"/>
        <v>0</v>
      </c>
      <c r="DK19" s="42">
        <f t="shared" si="55"/>
        <v>0</v>
      </c>
      <c r="DL19" s="38">
        <f t="shared" si="56"/>
        <v>0</v>
      </c>
      <c r="DM19" s="38">
        <f t="shared" si="57"/>
        <v>0</v>
      </c>
      <c r="DN19" s="38">
        <f t="shared" si="58"/>
        <v>0</v>
      </c>
      <c r="DO19" s="38">
        <f t="shared" si="59"/>
        <v>0</v>
      </c>
      <c r="DP19" s="38">
        <f t="shared" si="60"/>
        <v>0</v>
      </c>
      <c r="DQ19" s="38">
        <f t="shared" si="61"/>
        <v>0</v>
      </c>
      <c r="DR19" s="38">
        <f t="shared" si="62"/>
        <v>0</v>
      </c>
      <c r="DS19" s="38">
        <f t="shared" si="63"/>
        <v>0</v>
      </c>
      <c r="DT19" s="38">
        <f t="shared" si="64"/>
        <v>0</v>
      </c>
      <c r="DU19" s="38">
        <f t="shared" si="65"/>
        <v>0</v>
      </c>
      <c r="DV19" s="38">
        <f t="shared" si="66"/>
        <v>0</v>
      </c>
      <c r="DW19" s="38">
        <f t="shared" si="67"/>
        <v>0</v>
      </c>
      <c r="DX19" s="38">
        <f t="shared" si="68"/>
        <v>0</v>
      </c>
      <c r="DY19" s="38">
        <f t="shared" si="69"/>
        <v>0</v>
      </c>
      <c r="DZ19" s="38">
        <f t="shared" si="70"/>
        <v>0</v>
      </c>
      <c r="EA19" s="38">
        <f t="shared" si="71"/>
        <v>0</v>
      </c>
      <c r="EB19" s="38">
        <f t="shared" si="72"/>
        <v>0</v>
      </c>
      <c r="EC19" s="38">
        <f t="shared" si="73"/>
        <v>0</v>
      </c>
      <c r="ED19" s="38">
        <f t="shared" si="74"/>
        <v>0</v>
      </c>
      <c r="EE19" s="38">
        <f t="shared" si="75"/>
        <v>0</v>
      </c>
      <c r="EF19" s="38">
        <f t="shared" si="76"/>
        <v>0</v>
      </c>
      <c r="EG19" s="38">
        <f t="shared" si="77"/>
        <v>0</v>
      </c>
      <c r="EH19" s="38">
        <f t="shared" si="78"/>
        <v>0</v>
      </c>
      <c r="EI19" s="38">
        <f t="shared" si="79"/>
        <v>0</v>
      </c>
      <c r="EJ19" s="38">
        <f t="shared" si="80"/>
        <v>0</v>
      </c>
      <c r="EK19" s="38">
        <f t="shared" si="81"/>
        <v>0</v>
      </c>
      <c r="EL19" s="38">
        <f t="shared" si="82"/>
        <v>0</v>
      </c>
      <c r="EM19" s="38">
        <f t="shared" si="83"/>
        <v>0</v>
      </c>
      <c r="EN19" s="38">
        <f t="shared" si="84"/>
        <v>0</v>
      </c>
      <c r="EO19" s="38">
        <f t="shared" si="85"/>
        <v>0</v>
      </c>
      <c r="EP19" s="38">
        <f t="shared" si="86"/>
        <v>0</v>
      </c>
      <c r="EQ19" s="38">
        <f t="shared" si="87"/>
        <v>0</v>
      </c>
      <c r="ER19" s="38">
        <f t="shared" si="88"/>
        <v>0</v>
      </c>
      <c r="ES19" s="38">
        <f t="shared" si="89"/>
        <v>0</v>
      </c>
      <c r="ET19" s="38">
        <f t="shared" si="90"/>
        <v>0</v>
      </c>
      <c r="EU19" s="38">
        <f t="shared" si="91"/>
        <v>0</v>
      </c>
      <c r="EV19" s="38">
        <f t="shared" si="92"/>
        <v>0</v>
      </c>
      <c r="EW19" s="38">
        <f t="shared" si="93"/>
        <v>0</v>
      </c>
      <c r="EX19" s="38">
        <f t="shared" si="94"/>
        <v>0</v>
      </c>
      <c r="EY19" s="38">
        <f t="shared" si="95"/>
        <v>0</v>
      </c>
      <c r="EZ19" s="38">
        <f t="shared" si="96"/>
        <v>0</v>
      </c>
      <c r="FA19" s="38">
        <f t="shared" si="97"/>
        <v>0</v>
      </c>
      <c r="FB19" s="38">
        <f t="shared" si="98"/>
        <v>0</v>
      </c>
      <c r="FC19" s="38">
        <f t="shared" si="99"/>
        <v>0</v>
      </c>
      <c r="FD19" s="38">
        <f t="shared" si="100"/>
        <v>0</v>
      </c>
      <c r="FE19" s="38">
        <f t="shared" si="101"/>
        <v>0</v>
      </c>
      <c r="FF19" s="38">
        <f t="shared" si="102"/>
        <v>0</v>
      </c>
      <c r="FG19" s="38">
        <f t="shared" si="103"/>
        <v>0</v>
      </c>
      <c r="FH19" s="38">
        <f t="shared" si="104"/>
        <v>0</v>
      </c>
      <c r="FI19" s="39">
        <f t="shared" si="105"/>
        <v>0</v>
      </c>
    </row>
    <row r="20" spans="1:165" ht="21" customHeight="1" x14ac:dyDescent="0.2">
      <c r="A20" s="16">
        <f t="shared" si="106"/>
        <v>3</v>
      </c>
      <c r="B20" s="16">
        <v>3</v>
      </c>
      <c r="C20" s="15">
        <f t="shared" si="1"/>
        <v>9</v>
      </c>
      <c r="D20" s="203"/>
      <c r="E20" s="13">
        <v>0.3</v>
      </c>
      <c r="F20" s="13">
        <v>0.27</v>
      </c>
      <c r="G20" s="11"/>
      <c r="H20" s="24">
        <f t="shared" si="107"/>
        <v>9</v>
      </c>
      <c r="I20" s="22">
        <v>0.4</v>
      </c>
      <c r="J20" s="18">
        <v>0.45</v>
      </c>
      <c r="K20" s="18">
        <v>0.65</v>
      </c>
      <c r="L20" s="18">
        <v>0.45</v>
      </c>
      <c r="M20" s="18">
        <v>0.45</v>
      </c>
      <c r="N20" s="18">
        <v>0.55000000000000004</v>
      </c>
      <c r="O20" s="18">
        <v>0.8</v>
      </c>
      <c r="P20" s="18">
        <v>0.9</v>
      </c>
      <c r="Q20" s="18">
        <v>1</v>
      </c>
      <c r="R20" s="18">
        <v>0.55000000000000004</v>
      </c>
      <c r="S20" s="18">
        <v>0.5</v>
      </c>
      <c r="T20" s="18">
        <v>0.4</v>
      </c>
      <c r="U20" s="18">
        <v>0.15</v>
      </c>
      <c r="V20" s="18">
        <v>0.15</v>
      </c>
      <c r="W20" s="18">
        <v>0.15</v>
      </c>
      <c r="X20" s="18">
        <v>0.15</v>
      </c>
      <c r="Y20" s="18">
        <v>0.15</v>
      </c>
      <c r="Z20" s="18">
        <v>0.15</v>
      </c>
      <c r="AA20" s="18">
        <v>0.5</v>
      </c>
      <c r="AB20" s="18">
        <v>0.15</v>
      </c>
      <c r="AC20" s="18">
        <v>0.15</v>
      </c>
      <c r="AD20" s="18">
        <v>0.3</v>
      </c>
      <c r="AE20" s="18">
        <v>0.35</v>
      </c>
      <c r="AF20" s="18">
        <v>0.3</v>
      </c>
      <c r="AG20" s="18">
        <v>0.67</v>
      </c>
      <c r="AH20" s="18">
        <v>0.46</v>
      </c>
      <c r="AI20" s="18">
        <v>0.1</v>
      </c>
      <c r="AJ20" s="18">
        <v>0.1</v>
      </c>
      <c r="AK20" s="18">
        <v>0.1</v>
      </c>
      <c r="AL20" s="18">
        <v>0.1</v>
      </c>
      <c r="AM20" s="18">
        <v>0.2</v>
      </c>
      <c r="AN20" s="18">
        <v>0.25</v>
      </c>
      <c r="AO20" s="18">
        <v>0.1</v>
      </c>
      <c r="AP20" s="18">
        <v>0.13</v>
      </c>
      <c r="AQ20" s="18">
        <v>0.1</v>
      </c>
      <c r="AR20" s="18">
        <v>0.1</v>
      </c>
      <c r="AS20" s="18">
        <v>0.2</v>
      </c>
      <c r="AT20" s="18">
        <v>0.2</v>
      </c>
      <c r="AU20" s="18">
        <v>0.2</v>
      </c>
      <c r="AV20" s="18">
        <v>0.45</v>
      </c>
      <c r="AW20" s="18">
        <v>0.4</v>
      </c>
      <c r="AX20" s="18">
        <v>0.5</v>
      </c>
      <c r="AY20" s="18">
        <v>0.1</v>
      </c>
      <c r="AZ20" s="18">
        <v>0.11</v>
      </c>
      <c r="BA20" s="18">
        <v>0.12</v>
      </c>
      <c r="BB20" s="18">
        <v>0.23</v>
      </c>
      <c r="BC20" s="18">
        <v>0.1</v>
      </c>
      <c r="BD20" s="18">
        <v>0.19</v>
      </c>
      <c r="BE20" s="18">
        <v>0.1</v>
      </c>
      <c r="BF20" s="18">
        <v>0.1</v>
      </c>
      <c r="BG20" s="19">
        <v>0.1</v>
      </c>
      <c r="BH20" s="35"/>
      <c r="BI20" s="70">
        <f t="shared" si="2"/>
        <v>0</v>
      </c>
      <c r="BJ20" s="42">
        <f t="shared" si="3"/>
        <v>0</v>
      </c>
      <c r="BK20" s="38">
        <f t="shared" si="4"/>
        <v>0</v>
      </c>
      <c r="BL20" s="38">
        <f t="shared" si="5"/>
        <v>0</v>
      </c>
      <c r="BM20" s="38">
        <f t="shared" si="6"/>
        <v>0</v>
      </c>
      <c r="BN20" s="38">
        <f t="shared" si="7"/>
        <v>0</v>
      </c>
      <c r="BO20" s="38">
        <f t="shared" si="8"/>
        <v>0</v>
      </c>
      <c r="BP20" s="38">
        <f t="shared" si="9"/>
        <v>0</v>
      </c>
      <c r="BQ20" s="38">
        <f t="shared" si="10"/>
        <v>0</v>
      </c>
      <c r="BR20" s="38">
        <f t="shared" si="11"/>
        <v>0</v>
      </c>
      <c r="BS20" s="38">
        <f t="shared" si="12"/>
        <v>0</v>
      </c>
      <c r="BT20" s="38">
        <f t="shared" si="13"/>
        <v>0</v>
      </c>
      <c r="BU20" s="38">
        <f t="shared" si="14"/>
        <v>0</v>
      </c>
      <c r="BV20" s="38">
        <f t="shared" si="15"/>
        <v>0</v>
      </c>
      <c r="BW20" s="38">
        <f t="shared" si="16"/>
        <v>0</v>
      </c>
      <c r="BX20" s="38">
        <f t="shared" si="17"/>
        <v>0</v>
      </c>
      <c r="BY20" s="38">
        <f t="shared" si="18"/>
        <v>0</v>
      </c>
      <c r="BZ20" s="38">
        <f t="shared" si="19"/>
        <v>0</v>
      </c>
      <c r="CA20" s="38">
        <f t="shared" si="20"/>
        <v>0</v>
      </c>
      <c r="CB20" s="38">
        <f t="shared" si="21"/>
        <v>0</v>
      </c>
      <c r="CC20" s="38">
        <f t="shared" si="22"/>
        <v>0</v>
      </c>
      <c r="CD20" s="38">
        <f t="shared" si="23"/>
        <v>0</v>
      </c>
      <c r="CE20" s="38">
        <f t="shared" si="24"/>
        <v>0</v>
      </c>
      <c r="CF20" s="38">
        <f t="shared" si="25"/>
        <v>0</v>
      </c>
      <c r="CG20" s="38">
        <f t="shared" si="26"/>
        <v>0</v>
      </c>
      <c r="CH20" s="38">
        <f t="shared" si="27"/>
        <v>0</v>
      </c>
      <c r="CI20" s="38">
        <f t="shared" si="28"/>
        <v>0</v>
      </c>
      <c r="CJ20" s="38">
        <f t="shared" si="29"/>
        <v>0</v>
      </c>
      <c r="CK20" s="38">
        <f t="shared" si="30"/>
        <v>0</v>
      </c>
      <c r="CL20" s="38">
        <f t="shared" si="31"/>
        <v>0</v>
      </c>
      <c r="CM20" s="38">
        <f t="shared" si="32"/>
        <v>0</v>
      </c>
      <c r="CN20" s="38">
        <f t="shared" si="33"/>
        <v>0</v>
      </c>
      <c r="CO20" s="38">
        <f t="shared" si="34"/>
        <v>0</v>
      </c>
      <c r="CP20" s="38">
        <f t="shared" si="35"/>
        <v>0</v>
      </c>
      <c r="CQ20" s="38">
        <f t="shared" si="36"/>
        <v>0</v>
      </c>
      <c r="CR20" s="38">
        <f t="shared" si="37"/>
        <v>0</v>
      </c>
      <c r="CS20" s="38">
        <f t="shared" si="38"/>
        <v>0</v>
      </c>
      <c r="CT20" s="38">
        <f t="shared" si="39"/>
        <v>0</v>
      </c>
      <c r="CU20" s="38">
        <f t="shared" si="40"/>
        <v>0</v>
      </c>
      <c r="CV20" s="38">
        <f t="shared" si="41"/>
        <v>0</v>
      </c>
      <c r="CW20" s="38">
        <f t="shared" si="42"/>
        <v>0</v>
      </c>
      <c r="CX20" s="38">
        <f t="shared" si="43"/>
        <v>0</v>
      </c>
      <c r="CY20" s="38">
        <f t="shared" si="44"/>
        <v>0</v>
      </c>
      <c r="CZ20" s="38">
        <f t="shared" si="45"/>
        <v>0</v>
      </c>
      <c r="DA20" s="38">
        <f t="shared" si="46"/>
        <v>0</v>
      </c>
      <c r="DB20" s="38">
        <f t="shared" si="47"/>
        <v>0</v>
      </c>
      <c r="DC20" s="38">
        <f t="shared" si="48"/>
        <v>0</v>
      </c>
      <c r="DD20" s="38">
        <f t="shared" si="49"/>
        <v>0</v>
      </c>
      <c r="DE20" s="38">
        <f t="shared" si="50"/>
        <v>0</v>
      </c>
      <c r="DF20" s="38">
        <f t="shared" si="51"/>
        <v>0</v>
      </c>
      <c r="DG20" s="38">
        <f t="shared" si="52"/>
        <v>0</v>
      </c>
      <c r="DH20" s="39">
        <f t="shared" si="53"/>
        <v>0</v>
      </c>
      <c r="DJ20" s="70">
        <f t="shared" si="54"/>
        <v>0</v>
      </c>
      <c r="DK20" s="42">
        <f t="shared" si="55"/>
        <v>0</v>
      </c>
      <c r="DL20" s="38">
        <f t="shared" si="56"/>
        <v>0</v>
      </c>
      <c r="DM20" s="38">
        <f t="shared" si="57"/>
        <v>0</v>
      </c>
      <c r="DN20" s="38">
        <f t="shared" si="58"/>
        <v>0</v>
      </c>
      <c r="DO20" s="38">
        <f t="shared" si="59"/>
        <v>0</v>
      </c>
      <c r="DP20" s="38">
        <f t="shared" si="60"/>
        <v>0</v>
      </c>
      <c r="DQ20" s="38">
        <f t="shared" si="61"/>
        <v>0</v>
      </c>
      <c r="DR20" s="38">
        <f t="shared" si="62"/>
        <v>0</v>
      </c>
      <c r="DS20" s="38">
        <f t="shared" si="63"/>
        <v>0</v>
      </c>
      <c r="DT20" s="38">
        <f t="shared" si="64"/>
        <v>0</v>
      </c>
      <c r="DU20" s="38">
        <f t="shared" si="65"/>
        <v>0</v>
      </c>
      <c r="DV20" s="38">
        <f t="shared" si="66"/>
        <v>0</v>
      </c>
      <c r="DW20" s="38">
        <f t="shared" si="67"/>
        <v>0</v>
      </c>
      <c r="DX20" s="38">
        <f t="shared" si="68"/>
        <v>0</v>
      </c>
      <c r="DY20" s="38">
        <f t="shared" si="69"/>
        <v>0</v>
      </c>
      <c r="DZ20" s="38">
        <f t="shared" si="70"/>
        <v>0</v>
      </c>
      <c r="EA20" s="38">
        <f t="shared" si="71"/>
        <v>0</v>
      </c>
      <c r="EB20" s="38">
        <f t="shared" si="72"/>
        <v>0</v>
      </c>
      <c r="EC20" s="38">
        <f t="shared" si="73"/>
        <v>0</v>
      </c>
      <c r="ED20" s="38">
        <f t="shared" si="74"/>
        <v>0</v>
      </c>
      <c r="EE20" s="38">
        <f t="shared" si="75"/>
        <v>0</v>
      </c>
      <c r="EF20" s="38">
        <f t="shared" si="76"/>
        <v>0</v>
      </c>
      <c r="EG20" s="38">
        <f t="shared" si="77"/>
        <v>0</v>
      </c>
      <c r="EH20" s="38">
        <f t="shared" si="78"/>
        <v>0</v>
      </c>
      <c r="EI20" s="38">
        <f t="shared" si="79"/>
        <v>0</v>
      </c>
      <c r="EJ20" s="38">
        <f t="shared" si="80"/>
        <v>0</v>
      </c>
      <c r="EK20" s="38">
        <f t="shared" si="81"/>
        <v>0</v>
      </c>
      <c r="EL20" s="38">
        <f t="shared" si="82"/>
        <v>0</v>
      </c>
      <c r="EM20" s="38">
        <f t="shared" si="83"/>
        <v>0</v>
      </c>
      <c r="EN20" s="38">
        <f t="shared" si="84"/>
        <v>0</v>
      </c>
      <c r="EO20" s="38">
        <f t="shared" si="85"/>
        <v>0</v>
      </c>
      <c r="EP20" s="38">
        <f t="shared" si="86"/>
        <v>0</v>
      </c>
      <c r="EQ20" s="38">
        <f t="shared" si="87"/>
        <v>0</v>
      </c>
      <c r="ER20" s="38">
        <f t="shared" si="88"/>
        <v>0</v>
      </c>
      <c r="ES20" s="38">
        <f t="shared" si="89"/>
        <v>0</v>
      </c>
      <c r="ET20" s="38">
        <f t="shared" si="90"/>
        <v>0</v>
      </c>
      <c r="EU20" s="38">
        <f t="shared" si="91"/>
        <v>0</v>
      </c>
      <c r="EV20" s="38">
        <f t="shared" si="92"/>
        <v>0</v>
      </c>
      <c r="EW20" s="38">
        <f t="shared" si="93"/>
        <v>0</v>
      </c>
      <c r="EX20" s="38">
        <f t="shared" si="94"/>
        <v>0</v>
      </c>
      <c r="EY20" s="38">
        <f t="shared" si="95"/>
        <v>0</v>
      </c>
      <c r="EZ20" s="38">
        <f t="shared" si="96"/>
        <v>0</v>
      </c>
      <c r="FA20" s="38">
        <f t="shared" si="97"/>
        <v>0</v>
      </c>
      <c r="FB20" s="38">
        <f t="shared" si="98"/>
        <v>0</v>
      </c>
      <c r="FC20" s="38">
        <f t="shared" si="99"/>
        <v>0</v>
      </c>
      <c r="FD20" s="38">
        <f t="shared" si="100"/>
        <v>0</v>
      </c>
      <c r="FE20" s="38">
        <f t="shared" si="101"/>
        <v>0</v>
      </c>
      <c r="FF20" s="38">
        <f t="shared" si="102"/>
        <v>0</v>
      </c>
      <c r="FG20" s="38">
        <f t="shared" si="103"/>
        <v>0</v>
      </c>
      <c r="FH20" s="38">
        <f t="shared" si="104"/>
        <v>0</v>
      </c>
      <c r="FI20" s="39">
        <f t="shared" si="105"/>
        <v>0</v>
      </c>
    </row>
    <row r="21" spans="1:165" ht="21" customHeight="1" x14ac:dyDescent="0.2">
      <c r="A21" s="16">
        <f t="shared" si="106"/>
        <v>4</v>
      </c>
      <c r="B21" s="16">
        <v>1</v>
      </c>
      <c r="C21" s="15">
        <f t="shared" si="1"/>
        <v>10</v>
      </c>
      <c r="D21" s="203"/>
      <c r="E21" s="13">
        <v>0.22</v>
      </c>
      <c r="F21" s="13">
        <v>0.2</v>
      </c>
      <c r="G21" s="11"/>
      <c r="H21" s="24">
        <f t="shared" si="107"/>
        <v>10</v>
      </c>
      <c r="I21" s="22">
        <v>0.45</v>
      </c>
      <c r="J21" s="18">
        <v>0.45</v>
      </c>
      <c r="K21" s="18">
        <v>0.45</v>
      </c>
      <c r="L21" s="18">
        <v>0.5</v>
      </c>
      <c r="M21" s="18">
        <v>0.5</v>
      </c>
      <c r="N21" s="18">
        <v>0.45</v>
      </c>
      <c r="O21" s="18">
        <v>0.5</v>
      </c>
      <c r="P21" s="18">
        <v>0.5</v>
      </c>
      <c r="Q21" s="18">
        <v>0.55000000000000004</v>
      </c>
      <c r="R21" s="18">
        <v>1</v>
      </c>
      <c r="S21" s="18">
        <v>0.7</v>
      </c>
      <c r="T21" s="18">
        <v>0.8</v>
      </c>
      <c r="U21" s="18">
        <v>0.15</v>
      </c>
      <c r="V21" s="18">
        <v>0.15</v>
      </c>
      <c r="W21" s="18">
        <v>0.15</v>
      </c>
      <c r="X21" s="18">
        <v>0.15</v>
      </c>
      <c r="Y21" s="18">
        <v>0.15</v>
      </c>
      <c r="Z21" s="18">
        <v>0.15</v>
      </c>
      <c r="AA21" s="18">
        <v>0.15</v>
      </c>
      <c r="AB21" s="18">
        <v>0.15</v>
      </c>
      <c r="AC21" s="18">
        <v>0.15</v>
      </c>
      <c r="AD21" s="18">
        <v>0.3</v>
      </c>
      <c r="AE21" s="18">
        <v>0.3</v>
      </c>
      <c r="AF21" s="18">
        <v>0.45</v>
      </c>
      <c r="AG21" s="18">
        <v>0.36</v>
      </c>
      <c r="AH21" s="18">
        <v>0.19</v>
      </c>
      <c r="AI21" s="18">
        <v>0.1</v>
      </c>
      <c r="AJ21" s="18">
        <v>0.1</v>
      </c>
      <c r="AK21" s="18">
        <v>0.3</v>
      </c>
      <c r="AL21" s="18">
        <v>0.15</v>
      </c>
      <c r="AM21" s="18">
        <v>0.1</v>
      </c>
      <c r="AN21" s="18">
        <v>0.25</v>
      </c>
      <c r="AO21" s="18">
        <v>0.1</v>
      </c>
      <c r="AP21" s="18">
        <v>0.1</v>
      </c>
      <c r="AQ21" s="18">
        <v>0.1</v>
      </c>
      <c r="AR21" s="18">
        <v>0.19</v>
      </c>
      <c r="AS21" s="18">
        <v>0.2</v>
      </c>
      <c r="AT21" s="18">
        <v>0.2</v>
      </c>
      <c r="AU21" s="18">
        <v>0.2</v>
      </c>
      <c r="AV21" s="18">
        <v>0.45</v>
      </c>
      <c r="AW21" s="18">
        <v>0.45</v>
      </c>
      <c r="AX21" s="18">
        <v>0.42</v>
      </c>
      <c r="AY21" s="18">
        <v>0.1</v>
      </c>
      <c r="AZ21" s="18">
        <v>0.47</v>
      </c>
      <c r="BA21" s="18">
        <v>0.53</v>
      </c>
      <c r="BB21" s="18">
        <v>0.19</v>
      </c>
      <c r="BC21" s="18">
        <v>0.1</v>
      </c>
      <c r="BD21" s="18">
        <v>0.1</v>
      </c>
      <c r="BE21" s="18">
        <v>0.1</v>
      </c>
      <c r="BF21" s="18">
        <v>0.12</v>
      </c>
      <c r="BG21" s="19">
        <v>0.1</v>
      </c>
      <c r="BH21" s="35"/>
      <c r="BI21" s="70">
        <f t="shared" si="2"/>
        <v>0</v>
      </c>
      <c r="BJ21" s="42">
        <f t="shared" si="3"/>
        <v>0</v>
      </c>
      <c r="BK21" s="38">
        <f t="shared" si="4"/>
        <v>0</v>
      </c>
      <c r="BL21" s="38">
        <f t="shared" si="5"/>
        <v>0</v>
      </c>
      <c r="BM21" s="38">
        <f t="shared" si="6"/>
        <v>0</v>
      </c>
      <c r="BN21" s="38">
        <f t="shared" si="7"/>
        <v>0</v>
      </c>
      <c r="BO21" s="38">
        <f t="shared" si="8"/>
        <v>0</v>
      </c>
      <c r="BP21" s="38">
        <f t="shared" si="9"/>
        <v>0</v>
      </c>
      <c r="BQ21" s="38">
        <f t="shared" si="10"/>
        <v>0</v>
      </c>
      <c r="BR21" s="38">
        <f t="shared" si="11"/>
        <v>0</v>
      </c>
      <c r="BS21" s="38">
        <f t="shared" si="12"/>
        <v>0</v>
      </c>
      <c r="BT21" s="38">
        <f t="shared" si="13"/>
        <v>0</v>
      </c>
      <c r="BU21" s="38">
        <f t="shared" si="14"/>
        <v>0</v>
      </c>
      <c r="BV21" s="38">
        <f t="shared" si="15"/>
        <v>0</v>
      </c>
      <c r="BW21" s="38">
        <f t="shared" si="16"/>
        <v>0</v>
      </c>
      <c r="BX21" s="38">
        <f t="shared" si="17"/>
        <v>0</v>
      </c>
      <c r="BY21" s="38">
        <f t="shared" si="18"/>
        <v>0</v>
      </c>
      <c r="BZ21" s="38">
        <f t="shared" si="19"/>
        <v>0</v>
      </c>
      <c r="CA21" s="38">
        <f t="shared" si="20"/>
        <v>0</v>
      </c>
      <c r="CB21" s="38">
        <f t="shared" si="21"/>
        <v>0</v>
      </c>
      <c r="CC21" s="38">
        <f t="shared" si="22"/>
        <v>0</v>
      </c>
      <c r="CD21" s="38">
        <f t="shared" si="23"/>
        <v>0</v>
      </c>
      <c r="CE21" s="38">
        <f t="shared" si="24"/>
        <v>0</v>
      </c>
      <c r="CF21" s="38">
        <f t="shared" si="25"/>
        <v>0</v>
      </c>
      <c r="CG21" s="38">
        <f t="shared" si="26"/>
        <v>0</v>
      </c>
      <c r="CH21" s="38">
        <f t="shared" si="27"/>
        <v>0</v>
      </c>
      <c r="CI21" s="38">
        <f t="shared" si="28"/>
        <v>0</v>
      </c>
      <c r="CJ21" s="38">
        <f t="shared" si="29"/>
        <v>0</v>
      </c>
      <c r="CK21" s="38">
        <f t="shared" si="30"/>
        <v>0</v>
      </c>
      <c r="CL21" s="38">
        <f t="shared" si="31"/>
        <v>0</v>
      </c>
      <c r="CM21" s="38">
        <f t="shared" si="32"/>
        <v>0</v>
      </c>
      <c r="CN21" s="38">
        <f t="shared" si="33"/>
        <v>0</v>
      </c>
      <c r="CO21" s="38">
        <f t="shared" si="34"/>
        <v>0</v>
      </c>
      <c r="CP21" s="38">
        <f t="shared" si="35"/>
        <v>0</v>
      </c>
      <c r="CQ21" s="38">
        <f t="shared" si="36"/>
        <v>0</v>
      </c>
      <c r="CR21" s="38">
        <f t="shared" si="37"/>
        <v>0</v>
      </c>
      <c r="CS21" s="38">
        <f t="shared" si="38"/>
        <v>0</v>
      </c>
      <c r="CT21" s="38">
        <f t="shared" si="39"/>
        <v>0</v>
      </c>
      <c r="CU21" s="38">
        <f t="shared" si="40"/>
        <v>0</v>
      </c>
      <c r="CV21" s="38">
        <f t="shared" si="41"/>
        <v>0</v>
      </c>
      <c r="CW21" s="38">
        <f t="shared" si="42"/>
        <v>0</v>
      </c>
      <c r="CX21" s="38">
        <f t="shared" si="43"/>
        <v>0</v>
      </c>
      <c r="CY21" s="38">
        <f t="shared" si="44"/>
        <v>0</v>
      </c>
      <c r="CZ21" s="38">
        <f t="shared" si="45"/>
        <v>0</v>
      </c>
      <c r="DA21" s="38">
        <f t="shared" si="46"/>
        <v>0</v>
      </c>
      <c r="DB21" s="38">
        <f t="shared" si="47"/>
        <v>0</v>
      </c>
      <c r="DC21" s="38">
        <f t="shared" si="48"/>
        <v>0</v>
      </c>
      <c r="DD21" s="38">
        <f t="shared" si="49"/>
        <v>0</v>
      </c>
      <c r="DE21" s="38">
        <f t="shared" si="50"/>
        <v>0</v>
      </c>
      <c r="DF21" s="38">
        <f t="shared" si="51"/>
        <v>0</v>
      </c>
      <c r="DG21" s="38">
        <f t="shared" si="52"/>
        <v>0</v>
      </c>
      <c r="DH21" s="39">
        <f t="shared" si="53"/>
        <v>0</v>
      </c>
      <c r="DJ21" s="70">
        <f t="shared" si="54"/>
        <v>0</v>
      </c>
      <c r="DK21" s="42">
        <f t="shared" si="55"/>
        <v>0</v>
      </c>
      <c r="DL21" s="38">
        <f t="shared" si="56"/>
        <v>0</v>
      </c>
      <c r="DM21" s="38">
        <f t="shared" si="57"/>
        <v>0</v>
      </c>
      <c r="DN21" s="38">
        <f t="shared" si="58"/>
        <v>0</v>
      </c>
      <c r="DO21" s="38">
        <f t="shared" si="59"/>
        <v>0</v>
      </c>
      <c r="DP21" s="38">
        <f t="shared" si="60"/>
        <v>0</v>
      </c>
      <c r="DQ21" s="38">
        <f t="shared" si="61"/>
        <v>0</v>
      </c>
      <c r="DR21" s="38">
        <f t="shared" si="62"/>
        <v>0</v>
      </c>
      <c r="DS21" s="38">
        <f t="shared" si="63"/>
        <v>0</v>
      </c>
      <c r="DT21" s="38">
        <f t="shared" si="64"/>
        <v>0</v>
      </c>
      <c r="DU21" s="38">
        <f t="shared" si="65"/>
        <v>0</v>
      </c>
      <c r="DV21" s="38">
        <f t="shared" si="66"/>
        <v>0</v>
      </c>
      <c r="DW21" s="38">
        <f t="shared" si="67"/>
        <v>0</v>
      </c>
      <c r="DX21" s="38">
        <f t="shared" si="68"/>
        <v>0</v>
      </c>
      <c r="DY21" s="38">
        <f t="shared" si="69"/>
        <v>0</v>
      </c>
      <c r="DZ21" s="38">
        <f t="shared" si="70"/>
        <v>0</v>
      </c>
      <c r="EA21" s="38">
        <f t="shared" si="71"/>
        <v>0</v>
      </c>
      <c r="EB21" s="38">
        <f t="shared" si="72"/>
        <v>0</v>
      </c>
      <c r="EC21" s="38">
        <f t="shared" si="73"/>
        <v>0</v>
      </c>
      <c r="ED21" s="38">
        <f t="shared" si="74"/>
        <v>0</v>
      </c>
      <c r="EE21" s="38">
        <f t="shared" si="75"/>
        <v>0</v>
      </c>
      <c r="EF21" s="38">
        <f t="shared" si="76"/>
        <v>0</v>
      </c>
      <c r="EG21" s="38">
        <f t="shared" si="77"/>
        <v>0</v>
      </c>
      <c r="EH21" s="38">
        <f t="shared" si="78"/>
        <v>0</v>
      </c>
      <c r="EI21" s="38">
        <f t="shared" si="79"/>
        <v>0</v>
      </c>
      <c r="EJ21" s="38">
        <f t="shared" si="80"/>
        <v>0</v>
      </c>
      <c r="EK21" s="38">
        <f t="shared" si="81"/>
        <v>0</v>
      </c>
      <c r="EL21" s="38">
        <f t="shared" si="82"/>
        <v>0</v>
      </c>
      <c r="EM21" s="38">
        <f t="shared" si="83"/>
        <v>0</v>
      </c>
      <c r="EN21" s="38">
        <f t="shared" si="84"/>
        <v>0</v>
      </c>
      <c r="EO21" s="38">
        <f t="shared" si="85"/>
        <v>0</v>
      </c>
      <c r="EP21" s="38">
        <f t="shared" si="86"/>
        <v>0</v>
      </c>
      <c r="EQ21" s="38">
        <f t="shared" si="87"/>
        <v>0</v>
      </c>
      <c r="ER21" s="38">
        <f t="shared" si="88"/>
        <v>0</v>
      </c>
      <c r="ES21" s="38">
        <f t="shared" si="89"/>
        <v>0</v>
      </c>
      <c r="ET21" s="38">
        <f t="shared" si="90"/>
        <v>0</v>
      </c>
      <c r="EU21" s="38">
        <f t="shared" si="91"/>
        <v>0</v>
      </c>
      <c r="EV21" s="38">
        <f t="shared" si="92"/>
        <v>0</v>
      </c>
      <c r="EW21" s="38">
        <f t="shared" si="93"/>
        <v>0</v>
      </c>
      <c r="EX21" s="38">
        <f t="shared" si="94"/>
        <v>0</v>
      </c>
      <c r="EY21" s="38">
        <f t="shared" si="95"/>
        <v>0</v>
      </c>
      <c r="EZ21" s="38">
        <f t="shared" si="96"/>
        <v>0</v>
      </c>
      <c r="FA21" s="38">
        <f t="shared" si="97"/>
        <v>0</v>
      </c>
      <c r="FB21" s="38">
        <f t="shared" si="98"/>
        <v>0</v>
      </c>
      <c r="FC21" s="38">
        <f t="shared" si="99"/>
        <v>0</v>
      </c>
      <c r="FD21" s="38">
        <f t="shared" si="100"/>
        <v>0</v>
      </c>
      <c r="FE21" s="38">
        <f t="shared" si="101"/>
        <v>0</v>
      </c>
      <c r="FF21" s="38">
        <f t="shared" si="102"/>
        <v>0</v>
      </c>
      <c r="FG21" s="38">
        <f t="shared" si="103"/>
        <v>0</v>
      </c>
      <c r="FH21" s="38">
        <f t="shared" si="104"/>
        <v>0</v>
      </c>
      <c r="FI21" s="39">
        <f t="shared" si="105"/>
        <v>0</v>
      </c>
    </row>
    <row r="22" spans="1:165" ht="21" customHeight="1" x14ac:dyDescent="0.2">
      <c r="A22" s="16">
        <f t="shared" si="106"/>
        <v>4</v>
      </c>
      <c r="B22" s="16">
        <v>2</v>
      </c>
      <c r="C22" s="15">
        <f t="shared" si="1"/>
        <v>11</v>
      </c>
      <c r="D22" s="203"/>
      <c r="E22" s="13">
        <v>0.22</v>
      </c>
      <c r="F22" s="13">
        <v>0.2</v>
      </c>
      <c r="G22" s="11"/>
      <c r="H22" s="24">
        <f t="shared" si="107"/>
        <v>11</v>
      </c>
      <c r="I22" s="22">
        <v>0.5</v>
      </c>
      <c r="J22" s="18">
        <v>0.5</v>
      </c>
      <c r="K22" s="18">
        <v>0.5</v>
      </c>
      <c r="L22" s="18">
        <v>0.5</v>
      </c>
      <c r="M22" s="18">
        <v>0.5</v>
      </c>
      <c r="N22" s="18">
        <v>0.5</v>
      </c>
      <c r="O22" s="18">
        <v>0.45</v>
      </c>
      <c r="P22" s="18">
        <v>0.4</v>
      </c>
      <c r="Q22" s="18">
        <v>0.5</v>
      </c>
      <c r="R22" s="18">
        <v>0.7</v>
      </c>
      <c r="S22" s="18">
        <v>1</v>
      </c>
      <c r="T22" s="18">
        <v>0.9</v>
      </c>
      <c r="U22" s="18">
        <v>0.15</v>
      </c>
      <c r="V22" s="18">
        <v>0.15</v>
      </c>
      <c r="W22" s="18">
        <v>0.15</v>
      </c>
      <c r="X22" s="18">
        <v>0.15</v>
      </c>
      <c r="Y22" s="18">
        <v>0.6</v>
      </c>
      <c r="Z22" s="18">
        <v>0.4</v>
      </c>
      <c r="AA22" s="18">
        <v>0.15</v>
      </c>
      <c r="AB22" s="18">
        <v>0.15</v>
      </c>
      <c r="AC22" s="18">
        <v>0.4</v>
      </c>
      <c r="AD22" s="18">
        <v>0.3</v>
      </c>
      <c r="AE22" s="18">
        <v>0.35</v>
      </c>
      <c r="AF22" s="18">
        <v>0.3</v>
      </c>
      <c r="AG22" s="18">
        <v>0.25</v>
      </c>
      <c r="AH22" s="18">
        <v>0.1</v>
      </c>
      <c r="AI22" s="18">
        <v>0.3</v>
      </c>
      <c r="AJ22" s="18">
        <v>0.1</v>
      </c>
      <c r="AK22" s="18">
        <v>0.1</v>
      </c>
      <c r="AL22" s="18">
        <v>0.15</v>
      </c>
      <c r="AM22" s="18">
        <v>0.3</v>
      </c>
      <c r="AN22" s="18">
        <v>0.1</v>
      </c>
      <c r="AO22" s="18">
        <v>0.15</v>
      </c>
      <c r="AP22" s="18">
        <v>0.1</v>
      </c>
      <c r="AQ22" s="18">
        <v>0.11</v>
      </c>
      <c r="AR22" s="18">
        <v>0.1</v>
      </c>
      <c r="AS22" s="18">
        <v>0.2</v>
      </c>
      <c r="AT22" s="18">
        <v>0.4</v>
      </c>
      <c r="AU22" s="18">
        <v>0.45</v>
      </c>
      <c r="AV22" s="18">
        <v>0.3</v>
      </c>
      <c r="AW22" s="18">
        <v>0.25</v>
      </c>
      <c r="AX22" s="18">
        <v>0.2</v>
      </c>
      <c r="AY22" s="18">
        <v>0.1</v>
      </c>
      <c r="AZ22" s="18">
        <v>0.1</v>
      </c>
      <c r="BA22" s="18">
        <v>0.1</v>
      </c>
      <c r="BB22" s="18">
        <v>0.55000000000000004</v>
      </c>
      <c r="BC22" s="18">
        <v>0.1</v>
      </c>
      <c r="BD22" s="18">
        <v>0.16</v>
      </c>
      <c r="BE22" s="18">
        <v>0.3</v>
      </c>
      <c r="BF22" s="18">
        <v>0.17</v>
      </c>
      <c r="BG22" s="19">
        <v>0.1</v>
      </c>
      <c r="BH22" s="35"/>
      <c r="BI22" s="70">
        <f t="shared" si="2"/>
        <v>0</v>
      </c>
      <c r="BJ22" s="42">
        <f t="shared" si="3"/>
        <v>0</v>
      </c>
      <c r="BK22" s="38">
        <f t="shared" si="4"/>
        <v>0</v>
      </c>
      <c r="BL22" s="38">
        <f t="shared" si="5"/>
        <v>0</v>
      </c>
      <c r="BM22" s="38">
        <f t="shared" si="6"/>
        <v>0</v>
      </c>
      <c r="BN22" s="38">
        <f t="shared" si="7"/>
        <v>0</v>
      </c>
      <c r="BO22" s="38">
        <f t="shared" si="8"/>
        <v>0</v>
      </c>
      <c r="BP22" s="38">
        <f t="shared" si="9"/>
        <v>0</v>
      </c>
      <c r="BQ22" s="38">
        <f t="shared" si="10"/>
        <v>0</v>
      </c>
      <c r="BR22" s="38">
        <f t="shared" si="11"/>
        <v>0</v>
      </c>
      <c r="BS22" s="38">
        <f t="shared" si="12"/>
        <v>0</v>
      </c>
      <c r="BT22" s="38">
        <f t="shared" si="13"/>
        <v>0</v>
      </c>
      <c r="BU22" s="38">
        <f t="shared" si="14"/>
        <v>0</v>
      </c>
      <c r="BV22" s="38">
        <f t="shared" si="15"/>
        <v>0</v>
      </c>
      <c r="BW22" s="38">
        <f t="shared" si="16"/>
        <v>0</v>
      </c>
      <c r="BX22" s="38">
        <f t="shared" si="17"/>
        <v>0</v>
      </c>
      <c r="BY22" s="38">
        <f t="shared" si="18"/>
        <v>0</v>
      </c>
      <c r="BZ22" s="38">
        <f t="shared" si="19"/>
        <v>0</v>
      </c>
      <c r="CA22" s="38">
        <f t="shared" si="20"/>
        <v>0</v>
      </c>
      <c r="CB22" s="38">
        <f t="shared" si="21"/>
        <v>0</v>
      </c>
      <c r="CC22" s="38">
        <f t="shared" si="22"/>
        <v>0</v>
      </c>
      <c r="CD22" s="38">
        <f t="shared" si="23"/>
        <v>0</v>
      </c>
      <c r="CE22" s="38">
        <f t="shared" si="24"/>
        <v>0</v>
      </c>
      <c r="CF22" s="38">
        <f t="shared" si="25"/>
        <v>0</v>
      </c>
      <c r="CG22" s="38">
        <f t="shared" si="26"/>
        <v>0</v>
      </c>
      <c r="CH22" s="38">
        <f t="shared" si="27"/>
        <v>0</v>
      </c>
      <c r="CI22" s="38">
        <f t="shared" si="28"/>
        <v>0</v>
      </c>
      <c r="CJ22" s="38">
        <f t="shared" si="29"/>
        <v>0</v>
      </c>
      <c r="CK22" s="38">
        <f t="shared" si="30"/>
        <v>0</v>
      </c>
      <c r="CL22" s="38">
        <f t="shared" si="31"/>
        <v>0</v>
      </c>
      <c r="CM22" s="38">
        <f t="shared" si="32"/>
        <v>0</v>
      </c>
      <c r="CN22" s="38">
        <f t="shared" si="33"/>
        <v>0</v>
      </c>
      <c r="CO22" s="38">
        <f t="shared" si="34"/>
        <v>0</v>
      </c>
      <c r="CP22" s="38">
        <f t="shared" si="35"/>
        <v>0</v>
      </c>
      <c r="CQ22" s="38">
        <f t="shared" si="36"/>
        <v>0</v>
      </c>
      <c r="CR22" s="38">
        <f t="shared" si="37"/>
        <v>0</v>
      </c>
      <c r="CS22" s="38">
        <f t="shared" si="38"/>
        <v>0</v>
      </c>
      <c r="CT22" s="38">
        <f t="shared" si="39"/>
        <v>0</v>
      </c>
      <c r="CU22" s="38">
        <f t="shared" si="40"/>
        <v>0</v>
      </c>
      <c r="CV22" s="38">
        <f t="shared" si="41"/>
        <v>0</v>
      </c>
      <c r="CW22" s="38">
        <f t="shared" si="42"/>
        <v>0</v>
      </c>
      <c r="CX22" s="38">
        <f t="shared" si="43"/>
        <v>0</v>
      </c>
      <c r="CY22" s="38">
        <f t="shared" si="44"/>
        <v>0</v>
      </c>
      <c r="CZ22" s="38">
        <f t="shared" si="45"/>
        <v>0</v>
      </c>
      <c r="DA22" s="38">
        <f t="shared" si="46"/>
        <v>0</v>
      </c>
      <c r="DB22" s="38">
        <f t="shared" si="47"/>
        <v>0</v>
      </c>
      <c r="DC22" s="38">
        <f t="shared" si="48"/>
        <v>0</v>
      </c>
      <c r="DD22" s="38">
        <f t="shared" si="49"/>
        <v>0</v>
      </c>
      <c r="DE22" s="38">
        <f t="shared" si="50"/>
        <v>0</v>
      </c>
      <c r="DF22" s="38">
        <f t="shared" si="51"/>
        <v>0</v>
      </c>
      <c r="DG22" s="38">
        <f t="shared" si="52"/>
        <v>0</v>
      </c>
      <c r="DH22" s="39">
        <f t="shared" si="53"/>
        <v>0</v>
      </c>
      <c r="DJ22" s="70">
        <f t="shared" si="54"/>
        <v>0</v>
      </c>
      <c r="DK22" s="42">
        <f t="shared" si="55"/>
        <v>0</v>
      </c>
      <c r="DL22" s="38">
        <f t="shared" si="56"/>
        <v>0</v>
      </c>
      <c r="DM22" s="38">
        <f t="shared" si="57"/>
        <v>0</v>
      </c>
      <c r="DN22" s="38">
        <f t="shared" si="58"/>
        <v>0</v>
      </c>
      <c r="DO22" s="38">
        <f t="shared" si="59"/>
        <v>0</v>
      </c>
      <c r="DP22" s="38">
        <f t="shared" si="60"/>
        <v>0</v>
      </c>
      <c r="DQ22" s="38">
        <f t="shared" si="61"/>
        <v>0</v>
      </c>
      <c r="DR22" s="38">
        <f t="shared" si="62"/>
        <v>0</v>
      </c>
      <c r="DS22" s="38">
        <f t="shared" si="63"/>
        <v>0</v>
      </c>
      <c r="DT22" s="38">
        <f t="shared" si="64"/>
        <v>0</v>
      </c>
      <c r="DU22" s="38">
        <f t="shared" si="65"/>
        <v>0</v>
      </c>
      <c r="DV22" s="38">
        <f t="shared" si="66"/>
        <v>0</v>
      </c>
      <c r="DW22" s="38">
        <f t="shared" si="67"/>
        <v>0</v>
      </c>
      <c r="DX22" s="38">
        <f t="shared" si="68"/>
        <v>0</v>
      </c>
      <c r="DY22" s="38">
        <f t="shared" si="69"/>
        <v>0</v>
      </c>
      <c r="DZ22" s="38">
        <f t="shared" si="70"/>
        <v>0</v>
      </c>
      <c r="EA22" s="38">
        <f t="shared" si="71"/>
        <v>0</v>
      </c>
      <c r="EB22" s="38">
        <f t="shared" si="72"/>
        <v>0</v>
      </c>
      <c r="EC22" s="38">
        <f t="shared" si="73"/>
        <v>0</v>
      </c>
      <c r="ED22" s="38">
        <f t="shared" si="74"/>
        <v>0</v>
      </c>
      <c r="EE22" s="38">
        <f t="shared" si="75"/>
        <v>0</v>
      </c>
      <c r="EF22" s="38">
        <f t="shared" si="76"/>
        <v>0</v>
      </c>
      <c r="EG22" s="38">
        <f t="shared" si="77"/>
        <v>0</v>
      </c>
      <c r="EH22" s="38">
        <f t="shared" si="78"/>
        <v>0</v>
      </c>
      <c r="EI22" s="38">
        <f t="shared" si="79"/>
        <v>0</v>
      </c>
      <c r="EJ22" s="38">
        <f t="shared" si="80"/>
        <v>0</v>
      </c>
      <c r="EK22" s="38">
        <f t="shared" si="81"/>
        <v>0</v>
      </c>
      <c r="EL22" s="38">
        <f t="shared" si="82"/>
        <v>0</v>
      </c>
      <c r="EM22" s="38">
        <f t="shared" si="83"/>
        <v>0</v>
      </c>
      <c r="EN22" s="38">
        <f t="shared" si="84"/>
        <v>0</v>
      </c>
      <c r="EO22" s="38">
        <f t="shared" si="85"/>
        <v>0</v>
      </c>
      <c r="EP22" s="38">
        <f t="shared" si="86"/>
        <v>0</v>
      </c>
      <c r="EQ22" s="38">
        <f t="shared" si="87"/>
        <v>0</v>
      </c>
      <c r="ER22" s="38">
        <f t="shared" si="88"/>
        <v>0</v>
      </c>
      <c r="ES22" s="38">
        <f t="shared" si="89"/>
        <v>0</v>
      </c>
      <c r="ET22" s="38">
        <f t="shared" si="90"/>
        <v>0</v>
      </c>
      <c r="EU22" s="38">
        <f t="shared" si="91"/>
        <v>0</v>
      </c>
      <c r="EV22" s="38">
        <f t="shared" si="92"/>
        <v>0</v>
      </c>
      <c r="EW22" s="38">
        <f t="shared" si="93"/>
        <v>0</v>
      </c>
      <c r="EX22" s="38">
        <f t="shared" si="94"/>
        <v>0</v>
      </c>
      <c r="EY22" s="38">
        <f t="shared" si="95"/>
        <v>0</v>
      </c>
      <c r="EZ22" s="38">
        <f t="shared" si="96"/>
        <v>0</v>
      </c>
      <c r="FA22" s="38">
        <f t="shared" si="97"/>
        <v>0</v>
      </c>
      <c r="FB22" s="38">
        <f t="shared" si="98"/>
        <v>0</v>
      </c>
      <c r="FC22" s="38">
        <f t="shared" si="99"/>
        <v>0</v>
      </c>
      <c r="FD22" s="38">
        <f t="shared" si="100"/>
        <v>0</v>
      </c>
      <c r="FE22" s="38">
        <f t="shared" si="101"/>
        <v>0</v>
      </c>
      <c r="FF22" s="38">
        <f t="shared" si="102"/>
        <v>0</v>
      </c>
      <c r="FG22" s="38">
        <f t="shared" si="103"/>
        <v>0</v>
      </c>
      <c r="FH22" s="38">
        <f t="shared" si="104"/>
        <v>0</v>
      </c>
      <c r="FI22" s="39">
        <f t="shared" si="105"/>
        <v>0</v>
      </c>
    </row>
    <row r="23" spans="1:165" ht="21" customHeight="1" x14ac:dyDescent="0.2">
      <c r="A23" s="16">
        <f t="shared" si="106"/>
        <v>4</v>
      </c>
      <c r="B23" s="16">
        <v>3</v>
      </c>
      <c r="C23" s="15">
        <f t="shared" si="1"/>
        <v>12</v>
      </c>
      <c r="D23" s="203"/>
      <c r="E23" s="13">
        <v>0.22</v>
      </c>
      <c r="F23" s="13">
        <v>0.2</v>
      </c>
      <c r="G23" s="11"/>
      <c r="H23" s="24">
        <f t="shared" si="107"/>
        <v>12</v>
      </c>
      <c r="I23" s="22">
        <v>0.5</v>
      </c>
      <c r="J23" s="18">
        <v>0.5</v>
      </c>
      <c r="K23" s="18">
        <v>0.4</v>
      </c>
      <c r="L23" s="18">
        <v>0.5</v>
      </c>
      <c r="M23" s="18">
        <v>0.5</v>
      </c>
      <c r="N23" s="18">
        <v>0.5</v>
      </c>
      <c r="O23" s="18">
        <v>0.5</v>
      </c>
      <c r="P23" s="18">
        <v>0.5</v>
      </c>
      <c r="Q23" s="18">
        <v>0.4</v>
      </c>
      <c r="R23" s="18">
        <v>0.8</v>
      </c>
      <c r="S23" s="18">
        <v>0.9</v>
      </c>
      <c r="T23" s="18">
        <v>1</v>
      </c>
      <c r="U23" s="18">
        <v>0.15</v>
      </c>
      <c r="V23" s="18">
        <v>0.25</v>
      </c>
      <c r="W23" s="18">
        <v>0.15</v>
      </c>
      <c r="X23" s="18">
        <v>0.15</v>
      </c>
      <c r="Y23" s="18">
        <v>0.15</v>
      </c>
      <c r="Z23" s="18">
        <v>0.15</v>
      </c>
      <c r="AA23" s="18">
        <v>0.15</v>
      </c>
      <c r="AB23" s="18">
        <v>0.15</v>
      </c>
      <c r="AC23" s="18">
        <v>0.15</v>
      </c>
      <c r="AD23" s="18">
        <v>0.35</v>
      </c>
      <c r="AE23" s="18">
        <v>0.3</v>
      </c>
      <c r="AF23" s="18">
        <v>0.35</v>
      </c>
      <c r="AG23" s="18">
        <v>0.25</v>
      </c>
      <c r="AH23" s="18">
        <v>0.1</v>
      </c>
      <c r="AI23" s="18">
        <v>0.1</v>
      </c>
      <c r="AJ23" s="18">
        <v>0.1</v>
      </c>
      <c r="AK23" s="18">
        <v>0.15</v>
      </c>
      <c r="AL23" s="18">
        <v>0.1</v>
      </c>
      <c r="AM23" s="18">
        <v>0.1</v>
      </c>
      <c r="AN23" s="18">
        <v>0.1</v>
      </c>
      <c r="AO23" s="18">
        <v>0.13</v>
      </c>
      <c r="AP23" s="18">
        <v>0.1</v>
      </c>
      <c r="AQ23" s="18">
        <v>0.1</v>
      </c>
      <c r="AR23" s="18">
        <v>0.1</v>
      </c>
      <c r="AS23" s="18">
        <v>0.2</v>
      </c>
      <c r="AT23" s="18">
        <v>0.25</v>
      </c>
      <c r="AU23" s="18">
        <v>0.2</v>
      </c>
      <c r="AV23" s="18">
        <v>0.25</v>
      </c>
      <c r="AW23" s="18">
        <v>0.25</v>
      </c>
      <c r="AX23" s="18">
        <v>0.3</v>
      </c>
      <c r="AY23" s="18">
        <v>0.1</v>
      </c>
      <c r="AZ23" s="18">
        <v>0.11</v>
      </c>
      <c r="BA23" s="18">
        <v>0.26</v>
      </c>
      <c r="BB23" s="18">
        <v>0.26</v>
      </c>
      <c r="BC23" s="18">
        <v>0.21</v>
      </c>
      <c r="BD23" s="18">
        <v>0.16</v>
      </c>
      <c r="BE23" s="18">
        <v>0.1</v>
      </c>
      <c r="BF23" s="18">
        <v>0.1</v>
      </c>
      <c r="BG23" s="19">
        <v>0.13</v>
      </c>
      <c r="BH23" s="35"/>
      <c r="BI23" s="70">
        <f t="shared" si="2"/>
        <v>0</v>
      </c>
      <c r="BJ23" s="42">
        <f t="shared" si="3"/>
        <v>0</v>
      </c>
      <c r="BK23" s="38">
        <f t="shared" si="4"/>
        <v>0</v>
      </c>
      <c r="BL23" s="38">
        <f t="shared" si="5"/>
        <v>0</v>
      </c>
      <c r="BM23" s="38">
        <f t="shared" si="6"/>
        <v>0</v>
      </c>
      <c r="BN23" s="38">
        <f t="shared" si="7"/>
        <v>0</v>
      </c>
      <c r="BO23" s="38">
        <f t="shared" si="8"/>
        <v>0</v>
      </c>
      <c r="BP23" s="38">
        <f t="shared" si="9"/>
        <v>0</v>
      </c>
      <c r="BQ23" s="38">
        <f t="shared" si="10"/>
        <v>0</v>
      </c>
      <c r="BR23" s="38">
        <f t="shared" si="11"/>
        <v>0</v>
      </c>
      <c r="BS23" s="38">
        <f t="shared" si="12"/>
        <v>0</v>
      </c>
      <c r="BT23" s="38">
        <f t="shared" si="13"/>
        <v>0</v>
      </c>
      <c r="BU23" s="38">
        <f t="shared" si="14"/>
        <v>0</v>
      </c>
      <c r="BV23" s="38">
        <f t="shared" si="15"/>
        <v>0</v>
      </c>
      <c r="BW23" s="38">
        <f t="shared" si="16"/>
        <v>0</v>
      </c>
      <c r="BX23" s="38">
        <f t="shared" si="17"/>
        <v>0</v>
      </c>
      <c r="BY23" s="38">
        <f t="shared" si="18"/>
        <v>0</v>
      </c>
      <c r="BZ23" s="38">
        <f t="shared" si="19"/>
        <v>0</v>
      </c>
      <c r="CA23" s="38">
        <f t="shared" si="20"/>
        <v>0</v>
      </c>
      <c r="CB23" s="38">
        <f t="shared" si="21"/>
        <v>0</v>
      </c>
      <c r="CC23" s="38">
        <f t="shared" si="22"/>
        <v>0</v>
      </c>
      <c r="CD23" s="38">
        <f t="shared" si="23"/>
        <v>0</v>
      </c>
      <c r="CE23" s="38">
        <f t="shared" si="24"/>
        <v>0</v>
      </c>
      <c r="CF23" s="38">
        <f t="shared" si="25"/>
        <v>0</v>
      </c>
      <c r="CG23" s="38">
        <f t="shared" si="26"/>
        <v>0</v>
      </c>
      <c r="CH23" s="38">
        <f t="shared" si="27"/>
        <v>0</v>
      </c>
      <c r="CI23" s="38">
        <f t="shared" si="28"/>
        <v>0</v>
      </c>
      <c r="CJ23" s="38">
        <f t="shared" si="29"/>
        <v>0</v>
      </c>
      <c r="CK23" s="38">
        <f t="shared" si="30"/>
        <v>0</v>
      </c>
      <c r="CL23" s="38">
        <f t="shared" si="31"/>
        <v>0</v>
      </c>
      <c r="CM23" s="38">
        <f t="shared" si="32"/>
        <v>0</v>
      </c>
      <c r="CN23" s="38">
        <f t="shared" si="33"/>
        <v>0</v>
      </c>
      <c r="CO23" s="38">
        <f t="shared" si="34"/>
        <v>0</v>
      </c>
      <c r="CP23" s="38">
        <f t="shared" si="35"/>
        <v>0</v>
      </c>
      <c r="CQ23" s="38">
        <f t="shared" si="36"/>
        <v>0</v>
      </c>
      <c r="CR23" s="38">
        <f t="shared" si="37"/>
        <v>0</v>
      </c>
      <c r="CS23" s="38">
        <f t="shared" si="38"/>
        <v>0</v>
      </c>
      <c r="CT23" s="38">
        <f t="shared" si="39"/>
        <v>0</v>
      </c>
      <c r="CU23" s="38">
        <f t="shared" si="40"/>
        <v>0</v>
      </c>
      <c r="CV23" s="38">
        <f t="shared" si="41"/>
        <v>0</v>
      </c>
      <c r="CW23" s="38">
        <f t="shared" si="42"/>
        <v>0</v>
      </c>
      <c r="CX23" s="38">
        <f t="shared" si="43"/>
        <v>0</v>
      </c>
      <c r="CY23" s="38">
        <f t="shared" si="44"/>
        <v>0</v>
      </c>
      <c r="CZ23" s="38">
        <f t="shared" si="45"/>
        <v>0</v>
      </c>
      <c r="DA23" s="38">
        <f t="shared" si="46"/>
        <v>0</v>
      </c>
      <c r="DB23" s="38">
        <f t="shared" si="47"/>
        <v>0</v>
      </c>
      <c r="DC23" s="38">
        <f t="shared" si="48"/>
        <v>0</v>
      </c>
      <c r="DD23" s="38">
        <f t="shared" si="49"/>
        <v>0</v>
      </c>
      <c r="DE23" s="38">
        <f t="shared" si="50"/>
        <v>0</v>
      </c>
      <c r="DF23" s="38">
        <f t="shared" si="51"/>
        <v>0</v>
      </c>
      <c r="DG23" s="38">
        <f t="shared" si="52"/>
        <v>0</v>
      </c>
      <c r="DH23" s="39">
        <f t="shared" si="53"/>
        <v>0</v>
      </c>
      <c r="DJ23" s="70">
        <f t="shared" si="54"/>
        <v>0</v>
      </c>
      <c r="DK23" s="42">
        <f t="shared" si="55"/>
        <v>0</v>
      </c>
      <c r="DL23" s="38">
        <f t="shared" si="56"/>
        <v>0</v>
      </c>
      <c r="DM23" s="38">
        <f t="shared" si="57"/>
        <v>0</v>
      </c>
      <c r="DN23" s="38">
        <f t="shared" si="58"/>
        <v>0</v>
      </c>
      <c r="DO23" s="38">
        <f t="shared" si="59"/>
        <v>0</v>
      </c>
      <c r="DP23" s="38">
        <f t="shared" si="60"/>
        <v>0</v>
      </c>
      <c r="DQ23" s="38">
        <f t="shared" si="61"/>
        <v>0</v>
      </c>
      <c r="DR23" s="38">
        <f t="shared" si="62"/>
        <v>0</v>
      </c>
      <c r="DS23" s="38">
        <f t="shared" si="63"/>
        <v>0</v>
      </c>
      <c r="DT23" s="38">
        <f t="shared" si="64"/>
        <v>0</v>
      </c>
      <c r="DU23" s="38">
        <f t="shared" si="65"/>
        <v>0</v>
      </c>
      <c r="DV23" s="38">
        <f t="shared" si="66"/>
        <v>0</v>
      </c>
      <c r="DW23" s="38">
        <f t="shared" si="67"/>
        <v>0</v>
      </c>
      <c r="DX23" s="38">
        <f t="shared" si="68"/>
        <v>0</v>
      </c>
      <c r="DY23" s="38">
        <f t="shared" si="69"/>
        <v>0</v>
      </c>
      <c r="DZ23" s="38">
        <f t="shared" si="70"/>
        <v>0</v>
      </c>
      <c r="EA23" s="38">
        <f t="shared" si="71"/>
        <v>0</v>
      </c>
      <c r="EB23" s="38">
        <f t="shared" si="72"/>
        <v>0</v>
      </c>
      <c r="EC23" s="38">
        <f t="shared" si="73"/>
        <v>0</v>
      </c>
      <c r="ED23" s="38">
        <f t="shared" si="74"/>
        <v>0</v>
      </c>
      <c r="EE23" s="38">
        <f t="shared" si="75"/>
        <v>0</v>
      </c>
      <c r="EF23" s="38">
        <f t="shared" si="76"/>
        <v>0</v>
      </c>
      <c r="EG23" s="38">
        <f t="shared" si="77"/>
        <v>0</v>
      </c>
      <c r="EH23" s="38">
        <f t="shared" si="78"/>
        <v>0</v>
      </c>
      <c r="EI23" s="38">
        <f t="shared" si="79"/>
        <v>0</v>
      </c>
      <c r="EJ23" s="38">
        <f t="shared" si="80"/>
        <v>0</v>
      </c>
      <c r="EK23" s="38">
        <f t="shared" si="81"/>
        <v>0</v>
      </c>
      <c r="EL23" s="38">
        <f t="shared" si="82"/>
        <v>0</v>
      </c>
      <c r="EM23" s="38">
        <f t="shared" si="83"/>
        <v>0</v>
      </c>
      <c r="EN23" s="38">
        <f t="shared" si="84"/>
        <v>0</v>
      </c>
      <c r="EO23" s="38">
        <f t="shared" si="85"/>
        <v>0</v>
      </c>
      <c r="EP23" s="38">
        <f t="shared" si="86"/>
        <v>0</v>
      </c>
      <c r="EQ23" s="38">
        <f t="shared" si="87"/>
        <v>0</v>
      </c>
      <c r="ER23" s="38">
        <f t="shared" si="88"/>
        <v>0</v>
      </c>
      <c r="ES23" s="38">
        <f t="shared" si="89"/>
        <v>0</v>
      </c>
      <c r="ET23" s="38">
        <f t="shared" si="90"/>
        <v>0</v>
      </c>
      <c r="EU23" s="38">
        <f t="shared" si="91"/>
        <v>0</v>
      </c>
      <c r="EV23" s="38">
        <f t="shared" si="92"/>
        <v>0</v>
      </c>
      <c r="EW23" s="38">
        <f t="shared" si="93"/>
        <v>0</v>
      </c>
      <c r="EX23" s="38">
        <f t="shared" si="94"/>
        <v>0</v>
      </c>
      <c r="EY23" s="38">
        <f t="shared" si="95"/>
        <v>0</v>
      </c>
      <c r="EZ23" s="38">
        <f t="shared" si="96"/>
        <v>0</v>
      </c>
      <c r="FA23" s="38">
        <f t="shared" si="97"/>
        <v>0</v>
      </c>
      <c r="FB23" s="38">
        <f t="shared" si="98"/>
        <v>0</v>
      </c>
      <c r="FC23" s="38">
        <f t="shared" si="99"/>
        <v>0</v>
      </c>
      <c r="FD23" s="38">
        <f t="shared" si="100"/>
        <v>0</v>
      </c>
      <c r="FE23" s="38">
        <f t="shared" si="101"/>
        <v>0</v>
      </c>
      <c r="FF23" s="38">
        <f t="shared" si="102"/>
        <v>0</v>
      </c>
      <c r="FG23" s="38">
        <f t="shared" si="103"/>
        <v>0</v>
      </c>
      <c r="FH23" s="38">
        <f t="shared" si="104"/>
        <v>0</v>
      </c>
      <c r="FI23" s="39">
        <f t="shared" si="105"/>
        <v>0</v>
      </c>
    </row>
    <row r="24" spans="1:165" ht="21" customHeight="1" x14ac:dyDescent="0.2">
      <c r="A24" s="16">
        <f t="shared" si="106"/>
        <v>5</v>
      </c>
      <c r="B24" s="16">
        <v>1</v>
      </c>
      <c r="C24" s="15">
        <f t="shared" si="1"/>
        <v>13</v>
      </c>
      <c r="D24" s="203"/>
      <c r="E24" s="13">
        <v>0.22</v>
      </c>
      <c r="F24" s="13">
        <v>0.2</v>
      </c>
      <c r="G24" s="11"/>
      <c r="H24" s="24">
        <f t="shared" si="107"/>
        <v>13</v>
      </c>
      <c r="I24" s="22">
        <v>0.2</v>
      </c>
      <c r="J24" s="18">
        <v>0.15</v>
      </c>
      <c r="K24" s="18">
        <v>0.15</v>
      </c>
      <c r="L24" s="18">
        <v>0.15</v>
      </c>
      <c r="M24" s="18">
        <v>0.15</v>
      </c>
      <c r="N24" s="18">
        <v>0.15</v>
      </c>
      <c r="O24" s="18">
        <v>0.15</v>
      </c>
      <c r="P24" s="18">
        <v>0.15</v>
      </c>
      <c r="Q24" s="18">
        <v>0.15</v>
      </c>
      <c r="R24" s="18">
        <v>0.15</v>
      </c>
      <c r="S24" s="18">
        <v>0.15</v>
      </c>
      <c r="T24" s="18">
        <v>0.15</v>
      </c>
      <c r="U24" s="18">
        <v>1</v>
      </c>
      <c r="V24" s="18">
        <v>0.35</v>
      </c>
      <c r="W24" s="18">
        <v>0.42</v>
      </c>
      <c r="X24" s="18">
        <v>0.25</v>
      </c>
      <c r="Y24" s="18">
        <v>0.1</v>
      </c>
      <c r="Z24" s="18">
        <v>0.1</v>
      </c>
      <c r="AA24" s="18">
        <v>0.1</v>
      </c>
      <c r="AB24" s="18">
        <v>0.1</v>
      </c>
      <c r="AC24" s="18">
        <v>0.2</v>
      </c>
      <c r="AD24" s="18">
        <v>0.1</v>
      </c>
      <c r="AE24" s="18">
        <v>0.1</v>
      </c>
      <c r="AF24" s="18">
        <v>0.1</v>
      </c>
      <c r="AG24" s="18">
        <v>0.1</v>
      </c>
      <c r="AH24" s="18">
        <v>0.25</v>
      </c>
      <c r="AI24" s="18">
        <v>0.13</v>
      </c>
      <c r="AJ24" s="18">
        <v>0.33</v>
      </c>
      <c r="AK24" s="18">
        <v>0.2</v>
      </c>
      <c r="AL24" s="18">
        <v>0.1</v>
      </c>
      <c r="AM24" s="18">
        <v>0.1</v>
      </c>
      <c r="AN24" s="18">
        <v>0.1</v>
      </c>
      <c r="AO24" s="18">
        <v>0.1</v>
      </c>
      <c r="AP24" s="18">
        <v>0.1</v>
      </c>
      <c r="AQ24" s="18">
        <v>0.1</v>
      </c>
      <c r="AR24" s="18">
        <v>0.1</v>
      </c>
      <c r="AS24" s="18">
        <v>0.1</v>
      </c>
      <c r="AT24" s="18">
        <v>0.1</v>
      </c>
      <c r="AU24" s="18">
        <v>0.1</v>
      </c>
      <c r="AV24" s="18">
        <v>0.1</v>
      </c>
      <c r="AW24" s="18">
        <v>0.1</v>
      </c>
      <c r="AX24" s="18">
        <v>0.1</v>
      </c>
      <c r="AY24" s="18">
        <v>0.1</v>
      </c>
      <c r="AZ24" s="18">
        <v>0.2</v>
      </c>
      <c r="BA24" s="18">
        <v>0.1</v>
      </c>
      <c r="BB24" s="18">
        <v>0.1</v>
      </c>
      <c r="BC24" s="18">
        <v>0.39</v>
      </c>
      <c r="BD24" s="18">
        <v>0.22</v>
      </c>
      <c r="BE24" s="18">
        <v>0.1</v>
      </c>
      <c r="BF24" s="18">
        <v>0.1</v>
      </c>
      <c r="BG24" s="19">
        <v>0.1</v>
      </c>
      <c r="BH24" s="35"/>
      <c r="BI24" s="70">
        <f t="shared" si="2"/>
        <v>0</v>
      </c>
      <c r="BJ24" s="42">
        <f t="shared" si="3"/>
        <v>0</v>
      </c>
      <c r="BK24" s="38">
        <f t="shared" si="4"/>
        <v>0</v>
      </c>
      <c r="BL24" s="38">
        <f t="shared" si="5"/>
        <v>0</v>
      </c>
      <c r="BM24" s="38">
        <f t="shared" si="6"/>
        <v>0</v>
      </c>
      <c r="BN24" s="38">
        <f t="shared" si="7"/>
        <v>0</v>
      </c>
      <c r="BO24" s="38">
        <f t="shared" si="8"/>
        <v>0</v>
      </c>
      <c r="BP24" s="38">
        <f t="shared" si="9"/>
        <v>0</v>
      </c>
      <c r="BQ24" s="38">
        <f t="shared" si="10"/>
        <v>0</v>
      </c>
      <c r="BR24" s="38">
        <f t="shared" si="11"/>
        <v>0</v>
      </c>
      <c r="BS24" s="38">
        <f t="shared" si="12"/>
        <v>0</v>
      </c>
      <c r="BT24" s="38">
        <f t="shared" si="13"/>
        <v>0</v>
      </c>
      <c r="BU24" s="38">
        <f t="shared" si="14"/>
        <v>0</v>
      </c>
      <c r="BV24" s="38">
        <f t="shared" si="15"/>
        <v>0</v>
      </c>
      <c r="BW24" s="38">
        <f t="shared" si="16"/>
        <v>0</v>
      </c>
      <c r="BX24" s="38">
        <f t="shared" si="17"/>
        <v>0</v>
      </c>
      <c r="BY24" s="38">
        <f t="shared" si="18"/>
        <v>0</v>
      </c>
      <c r="BZ24" s="38">
        <f t="shared" si="19"/>
        <v>0</v>
      </c>
      <c r="CA24" s="38">
        <f t="shared" si="20"/>
        <v>0</v>
      </c>
      <c r="CB24" s="38">
        <f t="shared" si="21"/>
        <v>0</v>
      </c>
      <c r="CC24" s="38">
        <f t="shared" si="22"/>
        <v>0</v>
      </c>
      <c r="CD24" s="38">
        <f t="shared" si="23"/>
        <v>0</v>
      </c>
      <c r="CE24" s="38">
        <f t="shared" si="24"/>
        <v>0</v>
      </c>
      <c r="CF24" s="38">
        <f t="shared" si="25"/>
        <v>0</v>
      </c>
      <c r="CG24" s="38">
        <f t="shared" si="26"/>
        <v>0</v>
      </c>
      <c r="CH24" s="38">
        <f t="shared" si="27"/>
        <v>0</v>
      </c>
      <c r="CI24" s="38">
        <f t="shared" si="28"/>
        <v>0</v>
      </c>
      <c r="CJ24" s="38">
        <f t="shared" si="29"/>
        <v>0</v>
      </c>
      <c r="CK24" s="38">
        <f t="shared" si="30"/>
        <v>0</v>
      </c>
      <c r="CL24" s="38">
        <f t="shared" si="31"/>
        <v>0</v>
      </c>
      <c r="CM24" s="38">
        <f t="shared" si="32"/>
        <v>0</v>
      </c>
      <c r="CN24" s="38">
        <f t="shared" si="33"/>
        <v>0</v>
      </c>
      <c r="CO24" s="38">
        <f t="shared" si="34"/>
        <v>0</v>
      </c>
      <c r="CP24" s="38">
        <f t="shared" si="35"/>
        <v>0</v>
      </c>
      <c r="CQ24" s="38">
        <f t="shared" si="36"/>
        <v>0</v>
      </c>
      <c r="CR24" s="38">
        <f t="shared" si="37"/>
        <v>0</v>
      </c>
      <c r="CS24" s="38">
        <f t="shared" si="38"/>
        <v>0</v>
      </c>
      <c r="CT24" s="38">
        <f t="shared" si="39"/>
        <v>0</v>
      </c>
      <c r="CU24" s="38">
        <f t="shared" si="40"/>
        <v>0</v>
      </c>
      <c r="CV24" s="38">
        <f t="shared" si="41"/>
        <v>0</v>
      </c>
      <c r="CW24" s="38">
        <f t="shared" si="42"/>
        <v>0</v>
      </c>
      <c r="CX24" s="38">
        <f t="shared" si="43"/>
        <v>0</v>
      </c>
      <c r="CY24" s="38">
        <f t="shared" si="44"/>
        <v>0</v>
      </c>
      <c r="CZ24" s="38">
        <f t="shared" si="45"/>
        <v>0</v>
      </c>
      <c r="DA24" s="38">
        <f t="shared" si="46"/>
        <v>0</v>
      </c>
      <c r="DB24" s="38">
        <f t="shared" si="47"/>
        <v>0</v>
      </c>
      <c r="DC24" s="38">
        <f t="shared" si="48"/>
        <v>0</v>
      </c>
      <c r="DD24" s="38">
        <f t="shared" si="49"/>
        <v>0</v>
      </c>
      <c r="DE24" s="38">
        <f t="shared" si="50"/>
        <v>0</v>
      </c>
      <c r="DF24" s="38">
        <f t="shared" si="51"/>
        <v>0</v>
      </c>
      <c r="DG24" s="38">
        <f t="shared" si="52"/>
        <v>0</v>
      </c>
      <c r="DH24" s="39">
        <f t="shared" si="53"/>
        <v>0</v>
      </c>
      <c r="DJ24" s="70">
        <f t="shared" si="54"/>
        <v>0</v>
      </c>
      <c r="DK24" s="42">
        <f t="shared" si="55"/>
        <v>0</v>
      </c>
      <c r="DL24" s="38">
        <f t="shared" si="56"/>
        <v>0</v>
      </c>
      <c r="DM24" s="38">
        <f t="shared" si="57"/>
        <v>0</v>
      </c>
      <c r="DN24" s="38">
        <f t="shared" si="58"/>
        <v>0</v>
      </c>
      <c r="DO24" s="38">
        <f t="shared" si="59"/>
        <v>0</v>
      </c>
      <c r="DP24" s="38">
        <f t="shared" si="60"/>
        <v>0</v>
      </c>
      <c r="DQ24" s="38">
        <f t="shared" si="61"/>
        <v>0</v>
      </c>
      <c r="DR24" s="38">
        <f t="shared" si="62"/>
        <v>0</v>
      </c>
      <c r="DS24" s="38">
        <f t="shared" si="63"/>
        <v>0</v>
      </c>
      <c r="DT24" s="38">
        <f t="shared" si="64"/>
        <v>0</v>
      </c>
      <c r="DU24" s="38">
        <f t="shared" si="65"/>
        <v>0</v>
      </c>
      <c r="DV24" s="38">
        <f t="shared" si="66"/>
        <v>0</v>
      </c>
      <c r="DW24" s="38">
        <f t="shared" si="67"/>
        <v>0</v>
      </c>
      <c r="DX24" s="38">
        <f t="shared" si="68"/>
        <v>0</v>
      </c>
      <c r="DY24" s="38">
        <f t="shared" si="69"/>
        <v>0</v>
      </c>
      <c r="DZ24" s="38">
        <f t="shared" si="70"/>
        <v>0</v>
      </c>
      <c r="EA24" s="38">
        <f t="shared" si="71"/>
        <v>0</v>
      </c>
      <c r="EB24" s="38">
        <f t="shared" si="72"/>
        <v>0</v>
      </c>
      <c r="EC24" s="38">
        <f t="shared" si="73"/>
        <v>0</v>
      </c>
      <c r="ED24" s="38">
        <f t="shared" si="74"/>
        <v>0</v>
      </c>
      <c r="EE24" s="38">
        <f t="shared" si="75"/>
        <v>0</v>
      </c>
      <c r="EF24" s="38">
        <f t="shared" si="76"/>
        <v>0</v>
      </c>
      <c r="EG24" s="38">
        <f t="shared" si="77"/>
        <v>0</v>
      </c>
      <c r="EH24" s="38">
        <f t="shared" si="78"/>
        <v>0</v>
      </c>
      <c r="EI24" s="38">
        <f t="shared" si="79"/>
        <v>0</v>
      </c>
      <c r="EJ24" s="38">
        <f t="shared" si="80"/>
        <v>0</v>
      </c>
      <c r="EK24" s="38">
        <f t="shared" si="81"/>
        <v>0</v>
      </c>
      <c r="EL24" s="38">
        <f t="shared" si="82"/>
        <v>0</v>
      </c>
      <c r="EM24" s="38">
        <f t="shared" si="83"/>
        <v>0</v>
      </c>
      <c r="EN24" s="38">
        <f t="shared" si="84"/>
        <v>0</v>
      </c>
      <c r="EO24" s="38">
        <f t="shared" si="85"/>
        <v>0</v>
      </c>
      <c r="EP24" s="38">
        <f t="shared" si="86"/>
        <v>0</v>
      </c>
      <c r="EQ24" s="38">
        <f t="shared" si="87"/>
        <v>0</v>
      </c>
      <c r="ER24" s="38">
        <f t="shared" si="88"/>
        <v>0</v>
      </c>
      <c r="ES24" s="38">
        <f t="shared" si="89"/>
        <v>0</v>
      </c>
      <c r="ET24" s="38">
        <f t="shared" si="90"/>
        <v>0</v>
      </c>
      <c r="EU24" s="38">
        <f t="shared" si="91"/>
        <v>0</v>
      </c>
      <c r="EV24" s="38">
        <f t="shared" si="92"/>
        <v>0</v>
      </c>
      <c r="EW24" s="38">
        <f t="shared" si="93"/>
        <v>0</v>
      </c>
      <c r="EX24" s="38">
        <f t="shared" si="94"/>
        <v>0</v>
      </c>
      <c r="EY24" s="38">
        <f t="shared" si="95"/>
        <v>0</v>
      </c>
      <c r="EZ24" s="38">
        <f t="shared" si="96"/>
        <v>0</v>
      </c>
      <c r="FA24" s="38">
        <f t="shared" si="97"/>
        <v>0</v>
      </c>
      <c r="FB24" s="38">
        <f t="shared" si="98"/>
        <v>0</v>
      </c>
      <c r="FC24" s="38">
        <f t="shared" si="99"/>
        <v>0</v>
      </c>
      <c r="FD24" s="38">
        <f t="shared" si="100"/>
        <v>0</v>
      </c>
      <c r="FE24" s="38">
        <f t="shared" si="101"/>
        <v>0</v>
      </c>
      <c r="FF24" s="38">
        <f t="shared" si="102"/>
        <v>0</v>
      </c>
      <c r="FG24" s="38">
        <f t="shared" si="103"/>
        <v>0</v>
      </c>
      <c r="FH24" s="38">
        <f t="shared" si="104"/>
        <v>0</v>
      </c>
      <c r="FI24" s="39">
        <f t="shared" si="105"/>
        <v>0</v>
      </c>
    </row>
    <row r="25" spans="1:165" ht="21" customHeight="1" x14ac:dyDescent="0.2">
      <c r="A25" s="16">
        <f t="shared" si="106"/>
        <v>5</v>
      </c>
      <c r="B25" s="16">
        <v>2</v>
      </c>
      <c r="C25" s="15">
        <f t="shared" si="1"/>
        <v>14</v>
      </c>
      <c r="D25" s="203"/>
      <c r="E25" s="13">
        <v>0.22</v>
      </c>
      <c r="F25" s="13">
        <v>0.2</v>
      </c>
      <c r="G25" s="11"/>
      <c r="H25" s="24">
        <f t="shared" si="107"/>
        <v>14</v>
      </c>
      <c r="I25" s="22">
        <v>0.15</v>
      </c>
      <c r="J25" s="18">
        <v>0.15</v>
      </c>
      <c r="K25" s="18">
        <v>0.15</v>
      </c>
      <c r="L25" s="18">
        <v>0.4</v>
      </c>
      <c r="M25" s="18">
        <v>0.15</v>
      </c>
      <c r="N25" s="18">
        <v>0.15</v>
      </c>
      <c r="O25" s="18">
        <v>0.15</v>
      </c>
      <c r="P25" s="18">
        <v>0.15</v>
      </c>
      <c r="Q25" s="18">
        <v>0.15</v>
      </c>
      <c r="R25" s="18">
        <v>0.15</v>
      </c>
      <c r="S25" s="18">
        <v>0.15</v>
      </c>
      <c r="T25" s="18">
        <v>0.25</v>
      </c>
      <c r="U25" s="18">
        <v>0.35</v>
      </c>
      <c r="V25" s="18">
        <v>1</v>
      </c>
      <c r="W25" s="18">
        <v>0.4</v>
      </c>
      <c r="X25" s="18">
        <v>0.17</v>
      </c>
      <c r="Y25" s="18">
        <v>0.21</v>
      </c>
      <c r="Z25" s="18">
        <v>0.24</v>
      </c>
      <c r="AA25" s="18">
        <v>0.1</v>
      </c>
      <c r="AB25" s="18">
        <v>0.31</v>
      </c>
      <c r="AC25" s="18">
        <v>0.1</v>
      </c>
      <c r="AD25" s="18">
        <v>0.1</v>
      </c>
      <c r="AE25" s="18">
        <v>0.1</v>
      </c>
      <c r="AF25" s="18">
        <v>0.1</v>
      </c>
      <c r="AG25" s="18">
        <v>0.1</v>
      </c>
      <c r="AH25" s="18">
        <v>0.1</v>
      </c>
      <c r="AI25" s="18">
        <v>0.1</v>
      </c>
      <c r="AJ25" s="18">
        <v>0.1</v>
      </c>
      <c r="AK25" s="18">
        <v>0.1</v>
      </c>
      <c r="AL25" s="18">
        <v>0.1</v>
      </c>
      <c r="AM25" s="18">
        <v>0.1</v>
      </c>
      <c r="AN25" s="18">
        <v>0.1</v>
      </c>
      <c r="AO25" s="18">
        <v>0.1</v>
      </c>
      <c r="AP25" s="18">
        <v>0.28999999999999998</v>
      </c>
      <c r="AQ25" s="18">
        <v>0.1</v>
      </c>
      <c r="AR25" s="18">
        <v>0.1</v>
      </c>
      <c r="AS25" s="18">
        <v>0.1</v>
      </c>
      <c r="AT25" s="18">
        <v>0.1</v>
      </c>
      <c r="AU25" s="18">
        <v>0.1</v>
      </c>
      <c r="AV25" s="18">
        <v>0.1</v>
      </c>
      <c r="AW25" s="18">
        <v>0.1</v>
      </c>
      <c r="AX25" s="18">
        <v>0.1</v>
      </c>
      <c r="AY25" s="18">
        <v>0.6</v>
      </c>
      <c r="AZ25" s="18">
        <v>0.1</v>
      </c>
      <c r="BA25" s="18">
        <v>0.1</v>
      </c>
      <c r="BB25" s="18">
        <v>0.1</v>
      </c>
      <c r="BC25" s="18">
        <v>0.1</v>
      </c>
      <c r="BD25" s="18">
        <v>0.1</v>
      </c>
      <c r="BE25" s="18">
        <v>0.32</v>
      </c>
      <c r="BF25" s="18">
        <v>0.1</v>
      </c>
      <c r="BG25" s="19">
        <v>0.1</v>
      </c>
      <c r="BH25" s="35"/>
      <c r="BI25" s="70">
        <f t="shared" si="2"/>
        <v>0</v>
      </c>
      <c r="BJ25" s="42">
        <f t="shared" si="3"/>
        <v>0</v>
      </c>
      <c r="BK25" s="38">
        <f t="shared" si="4"/>
        <v>0</v>
      </c>
      <c r="BL25" s="38">
        <f t="shared" si="5"/>
        <v>0</v>
      </c>
      <c r="BM25" s="38">
        <f t="shared" si="6"/>
        <v>0</v>
      </c>
      <c r="BN25" s="38">
        <f t="shared" si="7"/>
        <v>0</v>
      </c>
      <c r="BO25" s="38">
        <f t="shared" si="8"/>
        <v>0</v>
      </c>
      <c r="BP25" s="38">
        <f t="shared" si="9"/>
        <v>0</v>
      </c>
      <c r="BQ25" s="38">
        <f t="shared" si="10"/>
        <v>0</v>
      </c>
      <c r="BR25" s="38">
        <f t="shared" si="11"/>
        <v>0</v>
      </c>
      <c r="BS25" s="38">
        <f t="shared" si="12"/>
        <v>0</v>
      </c>
      <c r="BT25" s="38">
        <f t="shared" si="13"/>
        <v>0</v>
      </c>
      <c r="BU25" s="38">
        <f t="shared" si="14"/>
        <v>0</v>
      </c>
      <c r="BV25" s="38">
        <f t="shared" si="15"/>
        <v>0</v>
      </c>
      <c r="BW25" s="38">
        <f t="shared" si="16"/>
        <v>0</v>
      </c>
      <c r="BX25" s="38">
        <f t="shared" si="17"/>
        <v>0</v>
      </c>
      <c r="BY25" s="38">
        <f t="shared" si="18"/>
        <v>0</v>
      </c>
      <c r="BZ25" s="38">
        <f t="shared" si="19"/>
        <v>0</v>
      </c>
      <c r="CA25" s="38">
        <f t="shared" si="20"/>
        <v>0</v>
      </c>
      <c r="CB25" s="38">
        <f t="shared" si="21"/>
        <v>0</v>
      </c>
      <c r="CC25" s="38">
        <f t="shared" si="22"/>
        <v>0</v>
      </c>
      <c r="CD25" s="38">
        <f t="shared" si="23"/>
        <v>0</v>
      </c>
      <c r="CE25" s="38">
        <f t="shared" si="24"/>
        <v>0</v>
      </c>
      <c r="CF25" s="38">
        <f t="shared" si="25"/>
        <v>0</v>
      </c>
      <c r="CG25" s="38">
        <f t="shared" si="26"/>
        <v>0</v>
      </c>
      <c r="CH25" s="38">
        <f t="shared" si="27"/>
        <v>0</v>
      </c>
      <c r="CI25" s="38">
        <f t="shared" si="28"/>
        <v>0</v>
      </c>
      <c r="CJ25" s="38">
        <f t="shared" si="29"/>
        <v>0</v>
      </c>
      <c r="CK25" s="38">
        <f t="shared" si="30"/>
        <v>0</v>
      </c>
      <c r="CL25" s="38">
        <f t="shared" si="31"/>
        <v>0</v>
      </c>
      <c r="CM25" s="38">
        <f t="shared" si="32"/>
        <v>0</v>
      </c>
      <c r="CN25" s="38">
        <f t="shared" si="33"/>
        <v>0</v>
      </c>
      <c r="CO25" s="38">
        <f t="shared" si="34"/>
        <v>0</v>
      </c>
      <c r="CP25" s="38">
        <f t="shared" si="35"/>
        <v>0</v>
      </c>
      <c r="CQ25" s="38">
        <f t="shared" si="36"/>
        <v>0</v>
      </c>
      <c r="CR25" s="38">
        <f t="shared" si="37"/>
        <v>0</v>
      </c>
      <c r="CS25" s="38">
        <f t="shared" si="38"/>
        <v>0</v>
      </c>
      <c r="CT25" s="38">
        <f t="shared" si="39"/>
        <v>0</v>
      </c>
      <c r="CU25" s="38">
        <f t="shared" si="40"/>
        <v>0</v>
      </c>
      <c r="CV25" s="38">
        <f t="shared" si="41"/>
        <v>0</v>
      </c>
      <c r="CW25" s="38">
        <f t="shared" si="42"/>
        <v>0</v>
      </c>
      <c r="CX25" s="38">
        <f t="shared" si="43"/>
        <v>0</v>
      </c>
      <c r="CY25" s="38">
        <f t="shared" si="44"/>
        <v>0</v>
      </c>
      <c r="CZ25" s="38">
        <f t="shared" si="45"/>
        <v>0</v>
      </c>
      <c r="DA25" s="38">
        <f t="shared" si="46"/>
        <v>0</v>
      </c>
      <c r="DB25" s="38">
        <f t="shared" si="47"/>
        <v>0</v>
      </c>
      <c r="DC25" s="38">
        <f t="shared" si="48"/>
        <v>0</v>
      </c>
      <c r="DD25" s="38">
        <f t="shared" si="49"/>
        <v>0</v>
      </c>
      <c r="DE25" s="38">
        <f t="shared" si="50"/>
        <v>0</v>
      </c>
      <c r="DF25" s="38">
        <f t="shared" si="51"/>
        <v>0</v>
      </c>
      <c r="DG25" s="38">
        <f t="shared" si="52"/>
        <v>0</v>
      </c>
      <c r="DH25" s="39">
        <f t="shared" si="53"/>
        <v>0</v>
      </c>
      <c r="DJ25" s="70">
        <f t="shared" si="54"/>
        <v>0</v>
      </c>
      <c r="DK25" s="42">
        <f t="shared" si="55"/>
        <v>0</v>
      </c>
      <c r="DL25" s="38">
        <f t="shared" si="56"/>
        <v>0</v>
      </c>
      <c r="DM25" s="38">
        <f t="shared" si="57"/>
        <v>0</v>
      </c>
      <c r="DN25" s="38">
        <f t="shared" si="58"/>
        <v>0</v>
      </c>
      <c r="DO25" s="38">
        <f t="shared" si="59"/>
        <v>0</v>
      </c>
      <c r="DP25" s="38">
        <f t="shared" si="60"/>
        <v>0</v>
      </c>
      <c r="DQ25" s="38">
        <f t="shared" si="61"/>
        <v>0</v>
      </c>
      <c r="DR25" s="38">
        <f t="shared" si="62"/>
        <v>0</v>
      </c>
      <c r="DS25" s="38">
        <f t="shared" si="63"/>
        <v>0</v>
      </c>
      <c r="DT25" s="38">
        <f t="shared" si="64"/>
        <v>0</v>
      </c>
      <c r="DU25" s="38">
        <f t="shared" si="65"/>
        <v>0</v>
      </c>
      <c r="DV25" s="38">
        <f t="shared" si="66"/>
        <v>0</v>
      </c>
      <c r="DW25" s="38">
        <f t="shared" si="67"/>
        <v>0</v>
      </c>
      <c r="DX25" s="38">
        <f t="shared" si="68"/>
        <v>0</v>
      </c>
      <c r="DY25" s="38">
        <f t="shared" si="69"/>
        <v>0</v>
      </c>
      <c r="DZ25" s="38">
        <f t="shared" si="70"/>
        <v>0</v>
      </c>
      <c r="EA25" s="38">
        <f t="shared" si="71"/>
        <v>0</v>
      </c>
      <c r="EB25" s="38">
        <f t="shared" si="72"/>
        <v>0</v>
      </c>
      <c r="EC25" s="38">
        <f t="shared" si="73"/>
        <v>0</v>
      </c>
      <c r="ED25" s="38">
        <f t="shared" si="74"/>
        <v>0</v>
      </c>
      <c r="EE25" s="38">
        <f t="shared" si="75"/>
        <v>0</v>
      </c>
      <c r="EF25" s="38">
        <f t="shared" si="76"/>
        <v>0</v>
      </c>
      <c r="EG25" s="38">
        <f t="shared" si="77"/>
        <v>0</v>
      </c>
      <c r="EH25" s="38">
        <f t="shared" si="78"/>
        <v>0</v>
      </c>
      <c r="EI25" s="38">
        <f t="shared" si="79"/>
        <v>0</v>
      </c>
      <c r="EJ25" s="38">
        <f t="shared" si="80"/>
        <v>0</v>
      </c>
      <c r="EK25" s="38">
        <f t="shared" si="81"/>
        <v>0</v>
      </c>
      <c r="EL25" s="38">
        <f t="shared" si="82"/>
        <v>0</v>
      </c>
      <c r="EM25" s="38">
        <f t="shared" si="83"/>
        <v>0</v>
      </c>
      <c r="EN25" s="38">
        <f t="shared" si="84"/>
        <v>0</v>
      </c>
      <c r="EO25" s="38">
        <f t="shared" si="85"/>
        <v>0</v>
      </c>
      <c r="EP25" s="38">
        <f t="shared" si="86"/>
        <v>0</v>
      </c>
      <c r="EQ25" s="38">
        <f t="shared" si="87"/>
        <v>0</v>
      </c>
      <c r="ER25" s="38">
        <f t="shared" si="88"/>
        <v>0</v>
      </c>
      <c r="ES25" s="38">
        <f t="shared" si="89"/>
        <v>0</v>
      </c>
      <c r="ET25" s="38">
        <f t="shared" si="90"/>
        <v>0</v>
      </c>
      <c r="EU25" s="38">
        <f t="shared" si="91"/>
        <v>0</v>
      </c>
      <c r="EV25" s="38">
        <f t="shared" si="92"/>
        <v>0</v>
      </c>
      <c r="EW25" s="38">
        <f t="shared" si="93"/>
        <v>0</v>
      </c>
      <c r="EX25" s="38">
        <f t="shared" si="94"/>
        <v>0</v>
      </c>
      <c r="EY25" s="38">
        <f t="shared" si="95"/>
        <v>0</v>
      </c>
      <c r="EZ25" s="38">
        <f t="shared" si="96"/>
        <v>0</v>
      </c>
      <c r="FA25" s="38">
        <f t="shared" si="97"/>
        <v>0</v>
      </c>
      <c r="FB25" s="38">
        <f t="shared" si="98"/>
        <v>0</v>
      </c>
      <c r="FC25" s="38">
        <f t="shared" si="99"/>
        <v>0</v>
      </c>
      <c r="FD25" s="38">
        <f t="shared" si="100"/>
        <v>0</v>
      </c>
      <c r="FE25" s="38">
        <f t="shared" si="101"/>
        <v>0</v>
      </c>
      <c r="FF25" s="38">
        <f t="shared" si="102"/>
        <v>0</v>
      </c>
      <c r="FG25" s="38">
        <f t="shared" si="103"/>
        <v>0</v>
      </c>
      <c r="FH25" s="38">
        <f t="shared" si="104"/>
        <v>0</v>
      </c>
      <c r="FI25" s="39">
        <f t="shared" si="105"/>
        <v>0</v>
      </c>
    </row>
    <row r="26" spans="1:165" ht="21" customHeight="1" x14ac:dyDescent="0.2">
      <c r="A26" s="16">
        <f t="shared" si="106"/>
        <v>5</v>
      </c>
      <c r="B26" s="16">
        <v>3</v>
      </c>
      <c r="C26" s="15">
        <f t="shared" si="1"/>
        <v>15</v>
      </c>
      <c r="D26" s="203"/>
      <c r="E26" s="13">
        <v>0.22</v>
      </c>
      <c r="F26" s="13">
        <v>0.2</v>
      </c>
      <c r="G26" s="11"/>
      <c r="H26" s="24">
        <f t="shared" si="107"/>
        <v>15</v>
      </c>
      <c r="I26" s="22">
        <v>0.15</v>
      </c>
      <c r="J26" s="18">
        <v>0.15</v>
      </c>
      <c r="K26" s="18">
        <v>0.15</v>
      </c>
      <c r="L26" s="18">
        <v>0.15</v>
      </c>
      <c r="M26" s="18">
        <v>0.15</v>
      </c>
      <c r="N26" s="18">
        <v>0.15</v>
      </c>
      <c r="O26" s="18">
        <v>0.45</v>
      </c>
      <c r="P26" s="18">
        <v>0.15</v>
      </c>
      <c r="Q26" s="18">
        <v>0.15</v>
      </c>
      <c r="R26" s="18">
        <v>0.15</v>
      </c>
      <c r="S26" s="18">
        <v>0.15</v>
      </c>
      <c r="T26" s="18">
        <v>0.15</v>
      </c>
      <c r="U26" s="18">
        <v>0.42</v>
      </c>
      <c r="V26" s="18">
        <v>0.4</v>
      </c>
      <c r="W26" s="18">
        <v>1</v>
      </c>
      <c r="X26" s="18">
        <v>0.19</v>
      </c>
      <c r="Y26" s="18">
        <v>0.25</v>
      </c>
      <c r="Z26" s="18">
        <v>0.46</v>
      </c>
      <c r="AA26" s="18">
        <v>0.1</v>
      </c>
      <c r="AB26" s="18">
        <v>0.1</v>
      </c>
      <c r="AC26" s="18">
        <v>0.14000000000000001</v>
      </c>
      <c r="AD26" s="18">
        <v>0.1</v>
      </c>
      <c r="AE26" s="18">
        <v>0.1</v>
      </c>
      <c r="AF26" s="18">
        <v>0.1</v>
      </c>
      <c r="AG26" s="18">
        <v>0.1</v>
      </c>
      <c r="AH26" s="18">
        <v>0.1</v>
      </c>
      <c r="AI26" s="18">
        <v>0.49</v>
      </c>
      <c r="AJ26" s="18">
        <v>0.1</v>
      </c>
      <c r="AK26" s="18">
        <v>0.1</v>
      </c>
      <c r="AL26" s="18">
        <v>0.1</v>
      </c>
      <c r="AM26" s="18">
        <v>0.1</v>
      </c>
      <c r="AN26" s="18">
        <v>0.1</v>
      </c>
      <c r="AO26" s="18">
        <v>0.1</v>
      </c>
      <c r="AP26" s="18">
        <v>0.1</v>
      </c>
      <c r="AQ26" s="18">
        <v>0.1</v>
      </c>
      <c r="AR26" s="18">
        <v>0.44</v>
      </c>
      <c r="AS26" s="18">
        <v>0.1</v>
      </c>
      <c r="AT26" s="18">
        <v>0.1</v>
      </c>
      <c r="AU26" s="18">
        <v>0.1</v>
      </c>
      <c r="AV26" s="18">
        <v>0.1</v>
      </c>
      <c r="AW26" s="18">
        <v>0.1</v>
      </c>
      <c r="AX26" s="18">
        <v>0.1</v>
      </c>
      <c r="AY26" s="18">
        <v>0.21</v>
      </c>
      <c r="AZ26" s="18">
        <v>0.1</v>
      </c>
      <c r="BA26" s="18">
        <v>0.1</v>
      </c>
      <c r="BB26" s="18">
        <v>0.1</v>
      </c>
      <c r="BC26" s="18">
        <v>0.1</v>
      </c>
      <c r="BD26" s="18">
        <v>0.1</v>
      </c>
      <c r="BE26" s="18">
        <v>0.53</v>
      </c>
      <c r="BF26" s="18">
        <v>0.1</v>
      </c>
      <c r="BG26" s="19">
        <v>0.1</v>
      </c>
      <c r="BH26" s="35"/>
      <c r="BI26" s="70">
        <f t="shared" si="2"/>
        <v>0</v>
      </c>
      <c r="BJ26" s="42">
        <f t="shared" si="3"/>
        <v>0</v>
      </c>
      <c r="BK26" s="38">
        <f t="shared" si="4"/>
        <v>0</v>
      </c>
      <c r="BL26" s="38">
        <f t="shared" si="5"/>
        <v>0</v>
      </c>
      <c r="BM26" s="38">
        <f t="shared" si="6"/>
        <v>0</v>
      </c>
      <c r="BN26" s="38">
        <f t="shared" si="7"/>
        <v>0</v>
      </c>
      <c r="BO26" s="38">
        <f t="shared" si="8"/>
        <v>0</v>
      </c>
      <c r="BP26" s="38">
        <f t="shared" si="9"/>
        <v>0</v>
      </c>
      <c r="BQ26" s="38">
        <f t="shared" si="10"/>
        <v>0</v>
      </c>
      <c r="BR26" s="38">
        <f t="shared" si="11"/>
        <v>0</v>
      </c>
      <c r="BS26" s="38">
        <f t="shared" si="12"/>
        <v>0</v>
      </c>
      <c r="BT26" s="38">
        <f t="shared" si="13"/>
        <v>0</v>
      </c>
      <c r="BU26" s="38">
        <f t="shared" si="14"/>
        <v>0</v>
      </c>
      <c r="BV26" s="38">
        <f t="shared" si="15"/>
        <v>0</v>
      </c>
      <c r="BW26" s="38">
        <f t="shared" si="16"/>
        <v>0</v>
      </c>
      <c r="BX26" s="38">
        <f t="shared" si="17"/>
        <v>0</v>
      </c>
      <c r="BY26" s="38">
        <f t="shared" si="18"/>
        <v>0</v>
      </c>
      <c r="BZ26" s="38">
        <f t="shared" si="19"/>
        <v>0</v>
      </c>
      <c r="CA26" s="38">
        <f t="shared" si="20"/>
        <v>0</v>
      </c>
      <c r="CB26" s="38">
        <f t="shared" si="21"/>
        <v>0</v>
      </c>
      <c r="CC26" s="38">
        <f t="shared" si="22"/>
        <v>0</v>
      </c>
      <c r="CD26" s="38">
        <f t="shared" si="23"/>
        <v>0</v>
      </c>
      <c r="CE26" s="38">
        <f t="shared" si="24"/>
        <v>0</v>
      </c>
      <c r="CF26" s="38">
        <f t="shared" si="25"/>
        <v>0</v>
      </c>
      <c r="CG26" s="38">
        <f t="shared" si="26"/>
        <v>0</v>
      </c>
      <c r="CH26" s="38">
        <f t="shared" si="27"/>
        <v>0</v>
      </c>
      <c r="CI26" s="38">
        <f t="shared" si="28"/>
        <v>0</v>
      </c>
      <c r="CJ26" s="38">
        <f t="shared" si="29"/>
        <v>0</v>
      </c>
      <c r="CK26" s="38">
        <f t="shared" si="30"/>
        <v>0</v>
      </c>
      <c r="CL26" s="38">
        <f t="shared" si="31"/>
        <v>0</v>
      </c>
      <c r="CM26" s="38">
        <f t="shared" si="32"/>
        <v>0</v>
      </c>
      <c r="CN26" s="38">
        <f t="shared" si="33"/>
        <v>0</v>
      </c>
      <c r="CO26" s="38">
        <f t="shared" si="34"/>
        <v>0</v>
      </c>
      <c r="CP26" s="38">
        <f t="shared" si="35"/>
        <v>0</v>
      </c>
      <c r="CQ26" s="38">
        <f t="shared" si="36"/>
        <v>0</v>
      </c>
      <c r="CR26" s="38">
        <f t="shared" si="37"/>
        <v>0</v>
      </c>
      <c r="CS26" s="38">
        <f t="shared" si="38"/>
        <v>0</v>
      </c>
      <c r="CT26" s="38">
        <f t="shared" si="39"/>
        <v>0</v>
      </c>
      <c r="CU26" s="38">
        <f t="shared" si="40"/>
        <v>0</v>
      </c>
      <c r="CV26" s="38">
        <f t="shared" si="41"/>
        <v>0</v>
      </c>
      <c r="CW26" s="38">
        <f t="shared" si="42"/>
        <v>0</v>
      </c>
      <c r="CX26" s="38">
        <f t="shared" si="43"/>
        <v>0</v>
      </c>
      <c r="CY26" s="38">
        <f t="shared" si="44"/>
        <v>0</v>
      </c>
      <c r="CZ26" s="38">
        <f t="shared" si="45"/>
        <v>0</v>
      </c>
      <c r="DA26" s="38">
        <f t="shared" si="46"/>
        <v>0</v>
      </c>
      <c r="DB26" s="38">
        <f t="shared" si="47"/>
        <v>0</v>
      </c>
      <c r="DC26" s="38">
        <f t="shared" si="48"/>
        <v>0</v>
      </c>
      <c r="DD26" s="38">
        <f t="shared" si="49"/>
        <v>0</v>
      </c>
      <c r="DE26" s="38">
        <f t="shared" si="50"/>
        <v>0</v>
      </c>
      <c r="DF26" s="38">
        <f t="shared" si="51"/>
        <v>0</v>
      </c>
      <c r="DG26" s="38">
        <f t="shared" si="52"/>
        <v>0</v>
      </c>
      <c r="DH26" s="39">
        <f t="shared" si="53"/>
        <v>0</v>
      </c>
      <c r="DJ26" s="70">
        <f t="shared" si="54"/>
        <v>0</v>
      </c>
      <c r="DK26" s="42">
        <f t="shared" si="55"/>
        <v>0</v>
      </c>
      <c r="DL26" s="38">
        <f t="shared" si="56"/>
        <v>0</v>
      </c>
      <c r="DM26" s="38">
        <f t="shared" si="57"/>
        <v>0</v>
      </c>
      <c r="DN26" s="38">
        <f t="shared" si="58"/>
        <v>0</v>
      </c>
      <c r="DO26" s="38">
        <f t="shared" si="59"/>
        <v>0</v>
      </c>
      <c r="DP26" s="38">
        <f t="shared" si="60"/>
        <v>0</v>
      </c>
      <c r="DQ26" s="38">
        <f t="shared" si="61"/>
        <v>0</v>
      </c>
      <c r="DR26" s="38">
        <f t="shared" si="62"/>
        <v>0</v>
      </c>
      <c r="DS26" s="38">
        <f t="shared" si="63"/>
        <v>0</v>
      </c>
      <c r="DT26" s="38">
        <f t="shared" si="64"/>
        <v>0</v>
      </c>
      <c r="DU26" s="38">
        <f t="shared" si="65"/>
        <v>0</v>
      </c>
      <c r="DV26" s="38">
        <f t="shared" si="66"/>
        <v>0</v>
      </c>
      <c r="DW26" s="38">
        <f t="shared" si="67"/>
        <v>0</v>
      </c>
      <c r="DX26" s="38">
        <f t="shared" si="68"/>
        <v>0</v>
      </c>
      <c r="DY26" s="38">
        <f t="shared" si="69"/>
        <v>0</v>
      </c>
      <c r="DZ26" s="38">
        <f t="shared" si="70"/>
        <v>0</v>
      </c>
      <c r="EA26" s="38">
        <f t="shared" si="71"/>
        <v>0</v>
      </c>
      <c r="EB26" s="38">
        <f t="shared" si="72"/>
        <v>0</v>
      </c>
      <c r="EC26" s="38">
        <f t="shared" si="73"/>
        <v>0</v>
      </c>
      <c r="ED26" s="38">
        <f t="shared" si="74"/>
        <v>0</v>
      </c>
      <c r="EE26" s="38">
        <f t="shared" si="75"/>
        <v>0</v>
      </c>
      <c r="EF26" s="38">
        <f t="shared" si="76"/>
        <v>0</v>
      </c>
      <c r="EG26" s="38">
        <f t="shared" si="77"/>
        <v>0</v>
      </c>
      <c r="EH26" s="38">
        <f t="shared" si="78"/>
        <v>0</v>
      </c>
      <c r="EI26" s="38">
        <f t="shared" si="79"/>
        <v>0</v>
      </c>
      <c r="EJ26" s="38">
        <f t="shared" si="80"/>
        <v>0</v>
      </c>
      <c r="EK26" s="38">
        <f t="shared" si="81"/>
        <v>0</v>
      </c>
      <c r="EL26" s="38">
        <f t="shared" si="82"/>
        <v>0</v>
      </c>
      <c r="EM26" s="38">
        <f t="shared" si="83"/>
        <v>0</v>
      </c>
      <c r="EN26" s="38">
        <f t="shared" si="84"/>
        <v>0</v>
      </c>
      <c r="EO26" s="38">
        <f t="shared" si="85"/>
        <v>0</v>
      </c>
      <c r="EP26" s="38">
        <f t="shared" si="86"/>
        <v>0</v>
      </c>
      <c r="EQ26" s="38">
        <f t="shared" si="87"/>
        <v>0</v>
      </c>
      <c r="ER26" s="38">
        <f t="shared" si="88"/>
        <v>0</v>
      </c>
      <c r="ES26" s="38">
        <f t="shared" si="89"/>
        <v>0</v>
      </c>
      <c r="ET26" s="38">
        <f t="shared" si="90"/>
        <v>0</v>
      </c>
      <c r="EU26" s="38">
        <f t="shared" si="91"/>
        <v>0</v>
      </c>
      <c r="EV26" s="38">
        <f t="shared" si="92"/>
        <v>0</v>
      </c>
      <c r="EW26" s="38">
        <f t="shared" si="93"/>
        <v>0</v>
      </c>
      <c r="EX26" s="38">
        <f t="shared" si="94"/>
        <v>0</v>
      </c>
      <c r="EY26" s="38">
        <f t="shared" si="95"/>
        <v>0</v>
      </c>
      <c r="EZ26" s="38">
        <f t="shared" si="96"/>
        <v>0</v>
      </c>
      <c r="FA26" s="38">
        <f t="shared" si="97"/>
        <v>0</v>
      </c>
      <c r="FB26" s="38">
        <f t="shared" si="98"/>
        <v>0</v>
      </c>
      <c r="FC26" s="38">
        <f t="shared" si="99"/>
        <v>0</v>
      </c>
      <c r="FD26" s="38">
        <f t="shared" si="100"/>
        <v>0</v>
      </c>
      <c r="FE26" s="38">
        <f t="shared" si="101"/>
        <v>0</v>
      </c>
      <c r="FF26" s="38">
        <f t="shared" si="102"/>
        <v>0</v>
      </c>
      <c r="FG26" s="38">
        <f t="shared" si="103"/>
        <v>0</v>
      </c>
      <c r="FH26" s="38">
        <f t="shared" si="104"/>
        <v>0</v>
      </c>
      <c r="FI26" s="39">
        <f t="shared" si="105"/>
        <v>0</v>
      </c>
    </row>
    <row r="27" spans="1:165" ht="21" customHeight="1" x14ac:dyDescent="0.2">
      <c r="A27" s="16">
        <f t="shared" si="106"/>
        <v>6</v>
      </c>
      <c r="B27" s="16">
        <v>1</v>
      </c>
      <c r="C27" s="15">
        <f t="shared" si="1"/>
        <v>16</v>
      </c>
      <c r="D27" s="203"/>
      <c r="E27" s="13">
        <v>0.22</v>
      </c>
      <c r="F27" s="13">
        <v>0.2</v>
      </c>
      <c r="G27" s="11"/>
      <c r="H27" s="24">
        <f t="shared" si="107"/>
        <v>16</v>
      </c>
      <c r="I27" s="22">
        <v>0.15</v>
      </c>
      <c r="J27" s="18">
        <v>0.2</v>
      </c>
      <c r="K27" s="18">
        <v>0.15</v>
      </c>
      <c r="L27" s="18">
        <v>0.15</v>
      </c>
      <c r="M27" s="18">
        <v>0.2</v>
      </c>
      <c r="N27" s="18">
        <v>0.15</v>
      </c>
      <c r="O27" s="18">
        <v>0.15</v>
      </c>
      <c r="P27" s="18">
        <v>0.15</v>
      </c>
      <c r="Q27" s="18">
        <v>0.15</v>
      </c>
      <c r="R27" s="18">
        <v>0.15</v>
      </c>
      <c r="S27" s="18">
        <v>0.15</v>
      </c>
      <c r="T27" s="18">
        <v>0.15</v>
      </c>
      <c r="U27" s="18">
        <v>0.25</v>
      </c>
      <c r="V27" s="18">
        <v>0.17</v>
      </c>
      <c r="W27" s="18">
        <v>0.19</v>
      </c>
      <c r="X27" s="18">
        <v>1</v>
      </c>
      <c r="Y27" s="18">
        <v>0.32</v>
      </c>
      <c r="Z27" s="18">
        <v>0.54</v>
      </c>
      <c r="AA27" s="18">
        <v>0.1</v>
      </c>
      <c r="AB27" s="18">
        <v>0.25</v>
      </c>
      <c r="AC27" s="18">
        <v>0.1</v>
      </c>
      <c r="AD27" s="18">
        <v>0.1</v>
      </c>
      <c r="AE27" s="18">
        <v>0.1</v>
      </c>
      <c r="AF27" s="18">
        <v>0.1</v>
      </c>
      <c r="AG27" s="18">
        <v>0.1</v>
      </c>
      <c r="AH27" s="18">
        <v>0.1</v>
      </c>
      <c r="AI27" s="18">
        <v>0.1</v>
      </c>
      <c r="AJ27" s="18">
        <v>0.19</v>
      </c>
      <c r="AK27" s="18">
        <v>0.27</v>
      </c>
      <c r="AL27" s="18">
        <v>0.1</v>
      </c>
      <c r="AM27" s="18">
        <v>0.1</v>
      </c>
      <c r="AN27" s="18">
        <v>0.1</v>
      </c>
      <c r="AO27" s="18">
        <v>0.1</v>
      </c>
      <c r="AP27" s="18">
        <v>0.12</v>
      </c>
      <c r="AQ27" s="18">
        <v>0.17</v>
      </c>
      <c r="AR27" s="18">
        <v>0.1</v>
      </c>
      <c r="AS27" s="18">
        <v>0.1</v>
      </c>
      <c r="AT27" s="18">
        <v>0.1</v>
      </c>
      <c r="AU27" s="18">
        <v>0.16</v>
      </c>
      <c r="AV27" s="18">
        <v>0.1</v>
      </c>
      <c r="AW27" s="18">
        <v>0.1</v>
      </c>
      <c r="AX27" s="18">
        <v>0.1</v>
      </c>
      <c r="AY27" s="18">
        <v>0.1</v>
      </c>
      <c r="AZ27" s="18">
        <v>0.3</v>
      </c>
      <c r="BA27" s="18">
        <v>0.1</v>
      </c>
      <c r="BB27" s="18">
        <v>0.1</v>
      </c>
      <c r="BC27" s="18">
        <v>0.27</v>
      </c>
      <c r="BD27" s="18">
        <v>0.1</v>
      </c>
      <c r="BE27" s="18">
        <v>0.1</v>
      </c>
      <c r="BF27" s="18">
        <v>0.17</v>
      </c>
      <c r="BG27" s="19">
        <v>0.1</v>
      </c>
      <c r="BH27" s="35"/>
      <c r="BI27" s="70">
        <f t="shared" si="2"/>
        <v>0</v>
      </c>
      <c r="BJ27" s="42">
        <f t="shared" si="3"/>
        <v>0</v>
      </c>
      <c r="BK27" s="38">
        <f t="shared" si="4"/>
        <v>0</v>
      </c>
      <c r="BL27" s="38">
        <f t="shared" si="5"/>
        <v>0</v>
      </c>
      <c r="BM27" s="38">
        <f t="shared" si="6"/>
        <v>0</v>
      </c>
      <c r="BN27" s="38">
        <f t="shared" si="7"/>
        <v>0</v>
      </c>
      <c r="BO27" s="38">
        <f t="shared" si="8"/>
        <v>0</v>
      </c>
      <c r="BP27" s="38">
        <f t="shared" si="9"/>
        <v>0</v>
      </c>
      <c r="BQ27" s="38">
        <f t="shared" si="10"/>
        <v>0</v>
      </c>
      <c r="BR27" s="38">
        <f t="shared" si="11"/>
        <v>0</v>
      </c>
      <c r="BS27" s="38">
        <f t="shared" si="12"/>
        <v>0</v>
      </c>
      <c r="BT27" s="38">
        <f t="shared" si="13"/>
        <v>0</v>
      </c>
      <c r="BU27" s="38">
        <f t="shared" si="14"/>
        <v>0</v>
      </c>
      <c r="BV27" s="38">
        <f t="shared" si="15"/>
        <v>0</v>
      </c>
      <c r="BW27" s="38">
        <f t="shared" si="16"/>
        <v>0</v>
      </c>
      <c r="BX27" s="38">
        <f t="shared" si="17"/>
        <v>0</v>
      </c>
      <c r="BY27" s="38">
        <f t="shared" si="18"/>
        <v>0</v>
      </c>
      <c r="BZ27" s="38">
        <f t="shared" si="19"/>
        <v>0</v>
      </c>
      <c r="CA27" s="38">
        <f t="shared" si="20"/>
        <v>0</v>
      </c>
      <c r="CB27" s="38">
        <f t="shared" si="21"/>
        <v>0</v>
      </c>
      <c r="CC27" s="38">
        <f t="shared" si="22"/>
        <v>0</v>
      </c>
      <c r="CD27" s="38">
        <f t="shared" si="23"/>
        <v>0</v>
      </c>
      <c r="CE27" s="38">
        <f t="shared" si="24"/>
        <v>0</v>
      </c>
      <c r="CF27" s="38">
        <f t="shared" si="25"/>
        <v>0</v>
      </c>
      <c r="CG27" s="38">
        <f t="shared" si="26"/>
        <v>0</v>
      </c>
      <c r="CH27" s="38">
        <f t="shared" si="27"/>
        <v>0</v>
      </c>
      <c r="CI27" s="38">
        <f t="shared" si="28"/>
        <v>0</v>
      </c>
      <c r="CJ27" s="38">
        <f t="shared" si="29"/>
        <v>0</v>
      </c>
      <c r="CK27" s="38">
        <f t="shared" si="30"/>
        <v>0</v>
      </c>
      <c r="CL27" s="38">
        <f t="shared" si="31"/>
        <v>0</v>
      </c>
      <c r="CM27" s="38">
        <f t="shared" si="32"/>
        <v>0</v>
      </c>
      <c r="CN27" s="38">
        <f t="shared" si="33"/>
        <v>0</v>
      </c>
      <c r="CO27" s="38">
        <f t="shared" si="34"/>
        <v>0</v>
      </c>
      <c r="CP27" s="38">
        <f t="shared" si="35"/>
        <v>0</v>
      </c>
      <c r="CQ27" s="38">
        <f t="shared" si="36"/>
        <v>0</v>
      </c>
      <c r="CR27" s="38">
        <f t="shared" si="37"/>
        <v>0</v>
      </c>
      <c r="CS27" s="38">
        <f t="shared" si="38"/>
        <v>0</v>
      </c>
      <c r="CT27" s="38">
        <f t="shared" si="39"/>
        <v>0</v>
      </c>
      <c r="CU27" s="38">
        <f t="shared" si="40"/>
        <v>0</v>
      </c>
      <c r="CV27" s="38">
        <f t="shared" si="41"/>
        <v>0</v>
      </c>
      <c r="CW27" s="38">
        <f t="shared" si="42"/>
        <v>0</v>
      </c>
      <c r="CX27" s="38">
        <f t="shared" si="43"/>
        <v>0</v>
      </c>
      <c r="CY27" s="38">
        <f t="shared" si="44"/>
        <v>0</v>
      </c>
      <c r="CZ27" s="38">
        <f t="shared" si="45"/>
        <v>0</v>
      </c>
      <c r="DA27" s="38">
        <f t="shared" si="46"/>
        <v>0</v>
      </c>
      <c r="DB27" s="38">
        <f t="shared" si="47"/>
        <v>0</v>
      </c>
      <c r="DC27" s="38">
        <f t="shared" si="48"/>
        <v>0</v>
      </c>
      <c r="DD27" s="38">
        <f t="shared" si="49"/>
        <v>0</v>
      </c>
      <c r="DE27" s="38">
        <f t="shared" si="50"/>
        <v>0</v>
      </c>
      <c r="DF27" s="38">
        <f t="shared" si="51"/>
        <v>0</v>
      </c>
      <c r="DG27" s="38">
        <f t="shared" si="52"/>
        <v>0</v>
      </c>
      <c r="DH27" s="39">
        <f t="shared" si="53"/>
        <v>0</v>
      </c>
      <c r="DJ27" s="70">
        <f t="shared" si="54"/>
        <v>0</v>
      </c>
      <c r="DK27" s="42">
        <f t="shared" si="55"/>
        <v>0</v>
      </c>
      <c r="DL27" s="38">
        <f t="shared" si="56"/>
        <v>0</v>
      </c>
      <c r="DM27" s="38">
        <f t="shared" si="57"/>
        <v>0</v>
      </c>
      <c r="DN27" s="38">
        <f t="shared" si="58"/>
        <v>0</v>
      </c>
      <c r="DO27" s="38">
        <f t="shared" si="59"/>
        <v>0</v>
      </c>
      <c r="DP27" s="38">
        <f t="shared" si="60"/>
        <v>0</v>
      </c>
      <c r="DQ27" s="38">
        <f t="shared" si="61"/>
        <v>0</v>
      </c>
      <c r="DR27" s="38">
        <f t="shared" si="62"/>
        <v>0</v>
      </c>
      <c r="DS27" s="38">
        <f t="shared" si="63"/>
        <v>0</v>
      </c>
      <c r="DT27" s="38">
        <f t="shared" si="64"/>
        <v>0</v>
      </c>
      <c r="DU27" s="38">
        <f t="shared" si="65"/>
        <v>0</v>
      </c>
      <c r="DV27" s="38">
        <f t="shared" si="66"/>
        <v>0</v>
      </c>
      <c r="DW27" s="38">
        <f t="shared" si="67"/>
        <v>0</v>
      </c>
      <c r="DX27" s="38">
        <f t="shared" si="68"/>
        <v>0</v>
      </c>
      <c r="DY27" s="38">
        <f t="shared" si="69"/>
        <v>0</v>
      </c>
      <c r="DZ27" s="38">
        <f t="shared" si="70"/>
        <v>0</v>
      </c>
      <c r="EA27" s="38">
        <f t="shared" si="71"/>
        <v>0</v>
      </c>
      <c r="EB27" s="38">
        <f t="shared" si="72"/>
        <v>0</v>
      </c>
      <c r="EC27" s="38">
        <f t="shared" si="73"/>
        <v>0</v>
      </c>
      <c r="ED27" s="38">
        <f t="shared" si="74"/>
        <v>0</v>
      </c>
      <c r="EE27" s="38">
        <f t="shared" si="75"/>
        <v>0</v>
      </c>
      <c r="EF27" s="38">
        <f t="shared" si="76"/>
        <v>0</v>
      </c>
      <c r="EG27" s="38">
        <f t="shared" si="77"/>
        <v>0</v>
      </c>
      <c r="EH27" s="38">
        <f t="shared" si="78"/>
        <v>0</v>
      </c>
      <c r="EI27" s="38">
        <f t="shared" si="79"/>
        <v>0</v>
      </c>
      <c r="EJ27" s="38">
        <f t="shared" si="80"/>
        <v>0</v>
      </c>
      <c r="EK27" s="38">
        <f t="shared" si="81"/>
        <v>0</v>
      </c>
      <c r="EL27" s="38">
        <f t="shared" si="82"/>
        <v>0</v>
      </c>
      <c r="EM27" s="38">
        <f t="shared" si="83"/>
        <v>0</v>
      </c>
      <c r="EN27" s="38">
        <f t="shared" si="84"/>
        <v>0</v>
      </c>
      <c r="EO27" s="38">
        <f t="shared" si="85"/>
        <v>0</v>
      </c>
      <c r="EP27" s="38">
        <f t="shared" si="86"/>
        <v>0</v>
      </c>
      <c r="EQ27" s="38">
        <f t="shared" si="87"/>
        <v>0</v>
      </c>
      <c r="ER27" s="38">
        <f t="shared" si="88"/>
        <v>0</v>
      </c>
      <c r="ES27" s="38">
        <f t="shared" si="89"/>
        <v>0</v>
      </c>
      <c r="ET27" s="38">
        <f t="shared" si="90"/>
        <v>0</v>
      </c>
      <c r="EU27" s="38">
        <f t="shared" si="91"/>
        <v>0</v>
      </c>
      <c r="EV27" s="38">
        <f t="shared" si="92"/>
        <v>0</v>
      </c>
      <c r="EW27" s="38">
        <f t="shared" si="93"/>
        <v>0</v>
      </c>
      <c r="EX27" s="38">
        <f t="shared" si="94"/>
        <v>0</v>
      </c>
      <c r="EY27" s="38">
        <f t="shared" si="95"/>
        <v>0</v>
      </c>
      <c r="EZ27" s="38">
        <f t="shared" si="96"/>
        <v>0</v>
      </c>
      <c r="FA27" s="38">
        <f t="shared" si="97"/>
        <v>0</v>
      </c>
      <c r="FB27" s="38">
        <f t="shared" si="98"/>
        <v>0</v>
      </c>
      <c r="FC27" s="38">
        <f t="shared" si="99"/>
        <v>0</v>
      </c>
      <c r="FD27" s="38">
        <f t="shared" si="100"/>
        <v>0</v>
      </c>
      <c r="FE27" s="38">
        <f t="shared" si="101"/>
        <v>0</v>
      </c>
      <c r="FF27" s="38">
        <f t="shared" si="102"/>
        <v>0</v>
      </c>
      <c r="FG27" s="38">
        <f t="shared" si="103"/>
        <v>0</v>
      </c>
      <c r="FH27" s="38">
        <f t="shared" si="104"/>
        <v>0</v>
      </c>
      <c r="FI27" s="39">
        <f t="shared" si="105"/>
        <v>0</v>
      </c>
    </row>
    <row r="28" spans="1:165" ht="21" customHeight="1" x14ac:dyDescent="0.2">
      <c r="A28" s="16">
        <f t="shared" si="106"/>
        <v>6</v>
      </c>
      <c r="B28" s="16">
        <v>2</v>
      </c>
      <c r="C28" s="15">
        <f t="shared" si="1"/>
        <v>17</v>
      </c>
      <c r="D28" s="203"/>
      <c r="E28" s="13">
        <v>0.22</v>
      </c>
      <c r="F28" s="13">
        <v>0.2</v>
      </c>
      <c r="G28" s="11"/>
      <c r="H28" s="24">
        <f t="shared" si="107"/>
        <v>17</v>
      </c>
      <c r="I28" s="22">
        <v>0.15</v>
      </c>
      <c r="J28" s="18">
        <v>0.15</v>
      </c>
      <c r="K28" s="18">
        <v>0.15</v>
      </c>
      <c r="L28" s="18">
        <v>0.15</v>
      </c>
      <c r="M28" s="18">
        <v>0.15</v>
      </c>
      <c r="N28" s="18">
        <v>0.15</v>
      </c>
      <c r="O28" s="18">
        <v>0.4</v>
      </c>
      <c r="P28" s="18">
        <v>0.35</v>
      </c>
      <c r="Q28" s="18">
        <v>0.15</v>
      </c>
      <c r="R28" s="18">
        <v>0.15</v>
      </c>
      <c r="S28" s="18">
        <v>0.6</v>
      </c>
      <c r="T28" s="18">
        <v>0.15</v>
      </c>
      <c r="U28" s="18">
        <v>0.1</v>
      </c>
      <c r="V28" s="18">
        <v>0.21</v>
      </c>
      <c r="W28" s="18">
        <v>0.25</v>
      </c>
      <c r="X28" s="18">
        <v>0.32</v>
      </c>
      <c r="Y28" s="18">
        <v>1</v>
      </c>
      <c r="Z28" s="18">
        <v>0.47</v>
      </c>
      <c r="AA28" s="18">
        <v>0.36</v>
      </c>
      <c r="AB28" s="18">
        <v>0.1</v>
      </c>
      <c r="AC28" s="18">
        <v>0.43</v>
      </c>
      <c r="AD28" s="18">
        <v>0.1</v>
      </c>
      <c r="AE28" s="18">
        <v>0.27</v>
      </c>
      <c r="AF28" s="18">
        <v>0.38</v>
      </c>
      <c r="AG28" s="18">
        <v>0.1</v>
      </c>
      <c r="AH28" s="18">
        <v>0.1</v>
      </c>
      <c r="AI28" s="18">
        <v>0.17</v>
      </c>
      <c r="AJ28" s="18">
        <v>0.15</v>
      </c>
      <c r="AK28" s="18">
        <v>0.1</v>
      </c>
      <c r="AL28" s="18">
        <v>0.11</v>
      </c>
      <c r="AM28" s="18">
        <v>0.55000000000000004</v>
      </c>
      <c r="AN28" s="18">
        <v>0.1</v>
      </c>
      <c r="AO28" s="18">
        <v>0.26</v>
      </c>
      <c r="AP28" s="18">
        <v>0.11</v>
      </c>
      <c r="AQ28" s="18">
        <v>0.24</v>
      </c>
      <c r="AR28" s="18">
        <v>0.1</v>
      </c>
      <c r="AS28" s="18">
        <v>0.1</v>
      </c>
      <c r="AT28" s="18">
        <v>0.3</v>
      </c>
      <c r="AU28" s="18">
        <v>0.25</v>
      </c>
      <c r="AV28" s="18">
        <v>0.4</v>
      </c>
      <c r="AW28" s="18">
        <v>0.43</v>
      </c>
      <c r="AX28" s="18">
        <v>0.4</v>
      </c>
      <c r="AY28" s="18">
        <v>0.1</v>
      </c>
      <c r="AZ28" s="18">
        <v>0.1</v>
      </c>
      <c r="BA28" s="18">
        <v>0.1</v>
      </c>
      <c r="BB28" s="18">
        <v>0.55000000000000004</v>
      </c>
      <c r="BC28" s="18">
        <v>0.1</v>
      </c>
      <c r="BD28" s="18">
        <v>0.1</v>
      </c>
      <c r="BE28" s="18">
        <v>0.42</v>
      </c>
      <c r="BF28" s="18">
        <v>0.41</v>
      </c>
      <c r="BG28" s="19">
        <v>0.1</v>
      </c>
      <c r="BH28" s="35"/>
      <c r="BI28" s="70">
        <f t="shared" si="2"/>
        <v>0</v>
      </c>
      <c r="BJ28" s="42">
        <f t="shared" si="3"/>
        <v>0</v>
      </c>
      <c r="BK28" s="38">
        <f t="shared" si="4"/>
        <v>0</v>
      </c>
      <c r="BL28" s="38">
        <f t="shared" si="5"/>
        <v>0</v>
      </c>
      <c r="BM28" s="38">
        <f t="shared" si="6"/>
        <v>0</v>
      </c>
      <c r="BN28" s="38">
        <f t="shared" si="7"/>
        <v>0</v>
      </c>
      <c r="BO28" s="38">
        <f t="shared" si="8"/>
        <v>0</v>
      </c>
      <c r="BP28" s="38">
        <f t="shared" si="9"/>
        <v>0</v>
      </c>
      <c r="BQ28" s="38">
        <f t="shared" si="10"/>
        <v>0</v>
      </c>
      <c r="BR28" s="38">
        <f t="shared" si="11"/>
        <v>0</v>
      </c>
      <c r="BS28" s="38">
        <f t="shared" si="12"/>
        <v>0</v>
      </c>
      <c r="BT28" s="38">
        <f t="shared" si="13"/>
        <v>0</v>
      </c>
      <c r="BU28" s="38">
        <f t="shared" si="14"/>
        <v>0</v>
      </c>
      <c r="BV28" s="38">
        <f t="shared" si="15"/>
        <v>0</v>
      </c>
      <c r="BW28" s="38">
        <f t="shared" si="16"/>
        <v>0</v>
      </c>
      <c r="BX28" s="38">
        <f t="shared" si="17"/>
        <v>0</v>
      </c>
      <c r="BY28" s="38">
        <f t="shared" si="18"/>
        <v>0</v>
      </c>
      <c r="BZ28" s="38">
        <f t="shared" si="19"/>
        <v>0</v>
      </c>
      <c r="CA28" s="38">
        <f t="shared" si="20"/>
        <v>0</v>
      </c>
      <c r="CB28" s="38">
        <f t="shared" si="21"/>
        <v>0</v>
      </c>
      <c r="CC28" s="38">
        <f t="shared" si="22"/>
        <v>0</v>
      </c>
      <c r="CD28" s="38">
        <f t="shared" si="23"/>
        <v>0</v>
      </c>
      <c r="CE28" s="38">
        <f t="shared" si="24"/>
        <v>0</v>
      </c>
      <c r="CF28" s="38">
        <f t="shared" si="25"/>
        <v>0</v>
      </c>
      <c r="CG28" s="38">
        <f t="shared" si="26"/>
        <v>0</v>
      </c>
      <c r="CH28" s="38">
        <f t="shared" si="27"/>
        <v>0</v>
      </c>
      <c r="CI28" s="38">
        <f t="shared" si="28"/>
        <v>0</v>
      </c>
      <c r="CJ28" s="38">
        <f t="shared" si="29"/>
        <v>0</v>
      </c>
      <c r="CK28" s="38">
        <f t="shared" si="30"/>
        <v>0</v>
      </c>
      <c r="CL28" s="38">
        <f t="shared" si="31"/>
        <v>0</v>
      </c>
      <c r="CM28" s="38">
        <f t="shared" si="32"/>
        <v>0</v>
      </c>
      <c r="CN28" s="38">
        <f t="shared" si="33"/>
        <v>0</v>
      </c>
      <c r="CO28" s="38">
        <f t="shared" si="34"/>
        <v>0</v>
      </c>
      <c r="CP28" s="38">
        <f t="shared" si="35"/>
        <v>0</v>
      </c>
      <c r="CQ28" s="38">
        <f t="shared" si="36"/>
        <v>0</v>
      </c>
      <c r="CR28" s="38">
        <f t="shared" si="37"/>
        <v>0</v>
      </c>
      <c r="CS28" s="38">
        <f t="shared" si="38"/>
        <v>0</v>
      </c>
      <c r="CT28" s="38">
        <f t="shared" si="39"/>
        <v>0</v>
      </c>
      <c r="CU28" s="38">
        <f t="shared" si="40"/>
        <v>0</v>
      </c>
      <c r="CV28" s="38">
        <f t="shared" si="41"/>
        <v>0</v>
      </c>
      <c r="CW28" s="38">
        <f t="shared" si="42"/>
        <v>0</v>
      </c>
      <c r="CX28" s="38">
        <f t="shared" si="43"/>
        <v>0</v>
      </c>
      <c r="CY28" s="38">
        <f t="shared" si="44"/>
        <v>0</v>
      </c>
      <c r="CZ28" s="38">
        <f t="shared" si="45"/>
        <v>0</v>
      </c>
      <c r="DA28" s="38">
        <f t="shared" si="46"/>
        <v>0</v>
      </c>
      <c r="DB28" s="38">
        <f t="shared" si="47"/>
        <v>0</v>
      </c>
      <c r="DC28" s="38">
        <f t="shared" si="48"/>
        <v>0</v>
      </c>
      <c r="DD28" s="38">
        <f t="shared" si="49"/>
        <v>0</v>
      </c>
      <c r="DE28" s="38">
        <f t="shared" si="50"/>
        <v>0</v>
      </c>
      <c r="DF28" s="38">
        <f t="shared" si="51"/>
        <v>0</v>
      </c>
      <c r="DG28" s="38">
        <f t="shared" si="52"/>
        <v>0</v>
      </c>
      <c r="DH28" s="39">
        <f t="shared" si="53"/>
        <v>0</v>
      </c>
      <c r="DJ28" s="70">
        <f t="shared" si="54"/>
        <v>0</v>
      </c>
      <c r="DK28" s="42">
        <f t="shared" si="55"/>
        <v>0</v>
      </c>
      <c r="DL28" s="38">
        <f t="shared" si="56"/>
        <v>0</v>
      </c>
      <c r="DM28" s="38">
        <f t="shared" si="57"/>
        <v>0</v>
      </c>
      <c r="DN28" s="38">
        <f t="shared" si="58"/>
        <v>0</v>
      </c>
      <c r="DO28" s="38">
        <f t="shared" si="59"/>
        <v>0</v>
      </c>
      <c r="DP28" s="38">
        <f t="shared" si="60"/>
        <v>0</v>
      </c>
      <c r="DQ28" s="38">
        <f t="shared" si="61"/>
        <v>0</v>
      </c>
      <c r="DR28" s="38">
        <f t="shared" si="62"/>
        <v>0</v>
      </c>
      <c r="DS28" s="38">
        <f t="shared" si="63"/>
        <v>0</v>
      </c>
      <c r="DT28" s="38">
        <f t="shared" si="64"/>
        <v>0</v>
      </c>
      <c r="DU28" s="38">
        <f t="shared" si="65"/>
        <v>0</v>
      </c>
      <c r="DV28" s="38">
        <f t="shared" si="66"/>
        <v>0</v>
      </c>
      <c r="DW28" s="38">
        <f t="shared" si="67"/>
        <v>0</v>
      </c>
      <c r="DX28" s="38">
        <f t="shared" si="68"/>
        <v>0</v>
      </c>
      <c r="DY28" s="38">
        <f t="shared" si="69"/>
        <v>0</v>
      </c>
      <c r="DZ28" s="38">
        <f t="shared" si="70"/>
        <v>0</v>
      </c>
      <c r="EA28" s="38">
        <f t="shared" si="71"/>
        <v>0</v>
      </c>
      <c r="EB28" s="38">
        <f t="shared" si="72"/>
        <v>0</v>
      </c>
      <c r="EC28" s="38">
        <f t="shared" si="73"/>
        <v>0</v>
      </c>
      <c r="ED28" s="38">
        <f t="shared" si="74"/>
        <v>0</v>
      </c>
      <c r="EE28" s="38">
        <f t="shared" si="75"/>
        <v>0</v>
      </c>
      <c r="EF28" s="38">
        <f t="shared" si="76"/>
        <v>0</v>
      </c>
      <c r="EG28" s="38">
        <f t="shared" si="77"/>
        <v>0</v>
      </c>
      <c r="EH28" s="38">
        <f t="shared" si="78"/>
        <v>0</v>
      </c>
      <c r="EI28" s="38">
        <f t="shared" si="79"/>
        <v>0</v>
      </c>
      <c r="EJ28" s="38">
        <f t="shared" si="80"/>
        <v>0</v>
      </c>
      <c r="EK28" s="38">
        <f t="shared" si="81"/>
        <v>0</v>
      </c>
      <c r="EL28" s="38">
        <f t="shared" si="82"/>
        <v>0</v>
      </c>
      <c r="EM28" s="38">
        <f t="shared" si="83"/>
        <v>0</v>
      </c>
      <c r="EN28" s="38">
        <f t="shared" si="84"/>
        <v>0</v>
      </c>
      <c r="EO28" s="38">
        <f t="shared" si="85"/>
        <v>0</v>
      </c>
      <c r="EP28" s="38">
        <f t="shared" si="86"/>
        <v>0</v>
      </c>
      <c r="EQ28" s="38">
        <f t="shared" si="87"/>
        <v>0</v>
      </c>
      <c r="ER28" s="38">
        <f t="shared" si="88"/>
        <v>0</v>
      </c>
      <c r="ES28" s="38">
        <f t="shared" si="89"/>
        <v>0</v>
      </c>
      <c r="ET28" s="38">
        <f t="shared" si="90"/>
        <v>0</v>
      </c>
      <c r="EU28" s="38">
        <f t="shared" si="91"/>
        <v>0</v>
      </c>
      <c r="EV28" s="38">
        <f t="shared" si="92"/>
        <v>0</v>
      </c>
      <c r="EW28" s="38">
        <f t="shared" si="93"/>
        <v>0</v>
      </c>
      <c r="EX28" s="38">
        <f t="shared" si="94"/>
        <v>0</v>
      </c>
      <c r="EY28" s="38">
        <f t="shared" si="95"/>
        <v>0</v>
      </c>
      <c r="EZ28" s="38">
        <f t="shared" si="96"/>
        <v>0</v>
      </c>
      <c r="FA28" s="38">
        <f t="shared" si="97"/>
        <v>0</v>
      </c>
      <c r="FB28" s="38">
        <f t="shared" si="98"/>
        <v>0</v>
      </c>
      <c r="FC28" s="38">
        <f t="shared" si="99"/>
        <v>0</v>
      </c>
      <c r="FD28" s="38">
        <f t="shared" si="100"/>
        <v>0</v>
      </c>
      <c r="FE28" s="38">
        <f t="shared" si="101"/>
        <v>0</v>
      </c>
      <c r="FF28" s="38">
        <f t="shared" si="102"/>
        <v>0</v>
      </c>
      <c r="FG28" s="38">
        <f t="shared" si="103"/>
        <v>0</v>
      </c>
      <c r="FH28" s="38">
        <f t="shared" si="104"/>
        <v>0</v>
      </c>
      <c r="FI28" s="39">
        <f t="shared" si="105"/>
        <v>0</v>
      </c>
    </row>
    <row r="29" spans="1:165" ht="21" customHeight="1" x14ac:dyDescent="0.2">
      <c r="A29" s="16">
        <f t="shared" si="106"/>
        <v>6</v>
      </c>
      <c r="B29" s="16">
        <v>3</v>
      </c>
      <c r="C29" s="15">
        <f t="shared" si="1"/>
        <v>18</v>
      </c>
      <c r="D29" s="203"/>
      <c r="E29" s="13">
        <v>0.22</v>
      </c>
      <c r="F29" s="13">
        <v>0.2</v>
      </c>
      <c r="G29" s="11"/>
      <c r="H29" s="24">
        <f t="shared" si="107"/>
        <v>18</v>
      </c>
      <c r="I29" s="22">
        <v>0.15</v>
      </c>
      <c r="J29" s="18">
        <v>0.15</v>
      </c>
      <c r="K29" s="18">
        <v>0.15</v>
      </c>
      <c r="L29" s="18">
        <v>0.15</v>
      </c>
      <c r="M29" s="18">
        <v>0.15</v>
      </c>
      <c r="N29" s="18">
        <v>0.15</v>
      </c>
      <c r="O29" s="18">
        <v>0.6</v>
      </c>
      <c r="P29" s="18">
        <v>0.35</v>
      </c>
      <c r="Q29" s="18">
        <v>0.15</v>
      </c>
      <c r="R29" s="18">
        <v>0.15</v>
      </c>
      <c r="S29" s="18">
        <v>0.4</v>
      </c>
      <c r="T29" s="18">
        <v>0.15</v>
      </c>
      <c r="U29" s="18">
        <v>0.1</v>
      </c>
      <c r="V29" s="18">
        <v>0.24</v>
      </c>
      <c r="W29" s="18">
        <v>0.46</v>
      </c>
      <c r="X29" s="18">
        <v>0.54</v>
      </c>
      <c r="Y29" s="18">
        <v>0.47</v>
      </c>
      <c r="Z29" s="18">
        <v>1</v>
      </c>
      <c r="AA29" s="18">
        <v>0.4</v>
      </c>
      <c r="AB29" s="18">
        <v>0.1</v>
      </c>
      <c r="AC29" s="18">
        <v>0.35</v>
      </c>
      <c r="AD29" s="18">
        <v>0.1</v>
      </c>
      <c r="AE29" s="18">
        <v>0.1</v>
      </c>
      <c r="AF29" s="18">
        <v>0.18</v>
      </c>
      <c r="AG29" s="18">
        <v>0.1</v>
      </c>
      <c r="AH29" s="18">
        <v>0.1</v>
      </c>
      <c r="AI29" s="18">
        <v>0.62</v>
      </c>
      <c r="AJ29" s="18">
        <v>0.1</v>
      </c>
      <c r="AK29" s="18">
        <v>0.1</v>
      </c>
      <c r="AL29" s="18">
        <v>0.1</v>
      </c>
      <c r="AM29" s="18">
        <v>0.22</v>
      </c>
      <c r="AN29" s="18">
        <v>0.1</v>
      </c>
      <c r="AO29" s="18">
        <v>0.22</v>
      </c>
      <c r="AP29" s="18">
        <v>0.52</v>
      </c>
      <c r="AQ29" s="18">
        <v>0.1</v>
      </c>
      <c r="AR29" s="18">
        <v>0.25</v>
      </c>
      <c r="AS29" s="18">
        <v>0.1</v>
      </c>
      <c r="AT29" s="18">
        <v>0.1</v>
      </c>
      <c r="AU29" s="18">
        <v>0.16</v>
      </c>
      <c r="AV29" s="18">
        <v>0.1</v>
      </c>
      <c r="AW29" s="18">
        <v>0.1</v>
      </c>
      <c r="AX29" s="18">
        <v>0.1</v>
      </c>
      <c r="AY29" s="18">
        <v>0.35</v>
      </c>
      <c r="AZ29" s="18">
        <v>0.1</v>
      </c>
      <c r="BA29" s="18">
        <v>0.1</v>
      </c>
      <c r="BB29" s="18">
        <v>0.14000000000000001</v>
      </c>
      <c r="BC29" s="18">
        <v>0.1</v>
      </c>
      <c r="BD29" s="18">
        <v>0.16</v>
      </c>
      <c r="BE29" s="18">
        <v>0.82</v>
      </c>
      <c r="BF29" s="18">
        <v>0.1</v>
      </c>
      <c r="BG29" s="19">
        <v>0.1</v>
      </c>
      <c r="BH29" s="35"/>
      <c r="BI29" s="70">
        <f t="shared" si="2"/>
        <v>0</v>
      </c>
      <c r="BJ29" s="42">
        <f t="shared" si="3"/>
        <v>0</v>
      </c>
      <c r="BK29" s="38">
        <f t="shared" si="4"/>
        <v>0</v>
      </c>
      <c r="BL29" s="38">
        <f t="shared" si="5"/>
        <v>0</v>
      </c>
      <c r="BM29" s="38">
        <f t="shared" si="6"/>
        <v>0</v>
      </c>
      <c r="BN29" s="38">
        <f t="shared" si="7"/>
        <v>0</v>
      </c>
      <c r="BO29" s="38">
        <f t="shared" si="8"/>
        <v>0</v>
      </c>
      <c r="BP29" s="38">
        <f t="shared" si="9"/>
        <v>0</v>
      </c>
      <c r="BQ29" s="38">
        <f t="shared" si="10"/>
        <v>0</v>
      </c>
      <c r="BR29" s="38">
        <f t="shared" si="11"/>
        <v>0</v>
      </c>
      <c r="BS29" s="38">
        <f t="shared" si="12"/>
        <v>0</v>
      </c>
      <c r="BT29" s="38">
        <f t="shared" si="13"/>
        <v>0</v>
      </c>
      <c r="BU29" s="38">
        <f t="shared" si="14"/>
        <v>0</v>
      </c>
      <c r="BV29" s="38">
        <f t="shared" si="15"/>
        <v>0</v>
      </c>
      <c r="BW29" s="38">
        <f t="shared" si="16"/>
        <v>0</v>
      </c>
      <c r="BX29" s="38">
        <f t="shared" si="17"/>
        <v>0</v>
      </c>
      <c r="BY29" s="38">
        <f t="shared" si="18"/>
        <v>0</v>
      </c>
      <c r="BZ29" s="38">
        <f t="shared" si="19"/>
        <v>0</v>
      </c>
      <c r="CA29" s="38">
        <f t="shared" si="20"/>
        <v>0</v>
      </c>
      <c r="CB29" s="38">
        <f t="shared" si="21"/>
        <v>0</v>
      </c>
      <c r="CC29" s="38">
        <f t="shared" si="22"/>
        <v>0</v>
      </c>
      <c r="CD29" s="38">
        <f t="shared" si="23"/>
        <v>0</v>
      </c>
      <c r="CE29" s="38">
        <f t="shared" si="24"/>
        <v>0</v>
      </c>
      <c r="CF29" s="38">
        <f t="shared" si="25"/>
        <v>0</v>
      </c>
      <c r="CG29" s="38">
        <f t="shared" si="26"/>
        <v>0</v>
      </c>
      <c r="CH29" s="38">
        <f t="shared" si="27"/>
        <v>0</v>
      </c>
      <c r="CI29" s="38">
        <f t="shared" si="28"/>
        <v>0</v>
      </c>
      <c r="CJ29" s="38">
        <f t="shared" si="29"/>
        <v>0</v>
      </c>
      <c r="CK29" s="38">
        <f t="shared" si="30"/>
        <v>0</v>
      </c>
      <c r="CL29" s="38">
        <f t="shared" si="31"/>
        <v>0</v>
      </c>
      <c r="CM29" s="38">
        <f t="shared" si="32"/>
        <v>0</v>
      </c>
      <c r="CN29" s="38">
        <f t="shared" si="33"/>
        <v>0</v>
      </c>
      <c r="CO29" s="38">
        <f t="shared" si="34"/>
        <v>0</v>
      </c>
      <c r="CP29" s="38">
        <f t="shared" si="35"/>
        <v>0</v>
      </c>
      <c r="CQ29" s="38">
        <f t="shared" si="36"/>
        <v>0</v>
      </c>
      <c r="CR29" s="38">
        <f t="shared" si="37"/>
        <v>0</v>
      </c>
      <c r="CS29" s="38">
        <f t="shared" si="38"/>
        <v>0</v>
      </c>
      <c r="CT29" s="38">
        <f t="shared" si="39"/>
        <v>0</v>
      </c>
      <c r="CU29" s="38">
        <f t="shared" si="40"/>
        <v>0</v>
      </c>
      <c r="CV29" s="38">
        <f t="shared" si="41"/>
        <v>0</v>
      </c>
      <c r="CW29" s="38">
        <f t="shared" si="42"/>
        <v>0</v>
      </c>
      <c r="CX29" s="38">
        <f t="shared" si="43"/>
        <v>0</v>
      </c>
      <c r="CY29" s="38">
        <f t="shared" si="44"/>
        <v>0</v>
      </c>
      <c r="CZ29" s="38">
        <f t="shared" si="45"/>
        <v>0</v>
      </c>
      <c r="DA29" s="38">
        <f t="shared" si="46"/>
        <v>0</v>
      </c>
      <c r="DB29" s="38">
        <f t="shared" si="47"/>
        <v>0</v>
      </c>
      <c r="DC29" s="38">
        <f t="shared" si="48"/>
        <v>0</v>
      </c>
      <c r="DD29" s="38">
        <f t="shared" si="49"/>
        <v>0</v>
      </c>
      <c r="DE29" s="38">
        <f t="shared" si="50"/>
        <v>0</v>
      </c>
      <c r="DF29" s="38">
        <f t="shared" si="51"/>
        <v>0</v>
      </c>
      <c r="DG29" s="38">
        <f t="shared" si="52"/>
        <v>0</v>
      </c>
      <c r="DH29" s="39">
        <f t="shared" si="53"/>
        <v>0</v>
      </c>
      <c r="DJ29" s="70">
        <f t="shared" si="54"/>
        <v>0</v>
      </c>
      <c r="DK29" s="42">
        <f t="shared" si="55"/>
        <v>0</v>
      </c>
      <c r="DL29" s="38">
        <f t="shared" si="56"/>
        <v>0</v>
      </c>
      <c r="DM29" s="38">
        <f t="shared" si="57"/>
        <v>0</v>
      </c>
      <c r="DN29" s="38">
        <f t="shared" si="58"/>
        <v>0</v>
      </c>
      <c r="DO29" s="38">
        <f t="shared" si="59"/>
        <v>0</v>
      </c>
      <c r="DP29" s="38">
        <f t="shared" si="60"/>
        <v>0</v>
      </c>
      <c r="DQ29" s="38">
        <f t="shared" si="61"/>
        <v>0</v>
      </c>
      <c r="DR29" s="38">
        <f t="shared" si="62"/>
        <v>0</v>
      </c>
      <c r="DS29" s="38">
        <f t="shared" si="63"/>
        <v>0</v>
      </c>
      <c r="DT29" s="38">
        <f t="shared" si="64"/>
        <v>0</v>
      </c>
      <c r="DU29" s="38">
        <f t="shared" si="65"/>
        <v>0</v>
      </c>
      <c r="DV29" s="38">
        <f t="shared" si="66"/>
        <v>0</v>
      </c>
      <c r="DW29" s="38">
        <f t="shared" si="67"/>
        <v>0</v>
      </c>
      <c r="DX29" s="38">
        <f t="shared" si="68"/>
        <v>0</v>
      </c>
      <c r="DY29" s="38">
        <f t="shared" si="69"/>
        <v>0</v>
      </c>
      <c r="DZ29" s="38">
        <f t="shared" si="70"/>
        <v>0</v>
      </c>
      <c r="EA29" s="38">
        <f t="shared" si="71"/>
        <v>0</v>
      </c>
      <c r="EB29" s="38">
        <f t="shared" si="72"/>
        <v>0</v>
      </c>
      <c r="EC29" s="38">
        <f t="shared" si="73"/>
        <v>0</v>
      </c>
      <c r="ED29" s="38">
        <f t="shared" si="74"/>
        <v>0</v>
      </c>
      <c r="EE29" s="38">
        <f t="shared" si="75"/>
        <v>0</v>
      </c>
      <c r="EF29" s="38">
        <f t="shared" si="76"/>
        <v>0</v>
      </c>
      <c r="EG29" s="38">
        <f t="shared" si="77"/>
        <v>0</v>
      </c>
      <c r="EH29" s="38">
        <f t="shared" si="78"/>
        <v>0</v>
      </c>
      <c r="EI29" s="38">
        <f t="shared" si="79"/>
        <v>0</v>
      </c>
      <c r="EJ29" s="38">
        <f t="shared" si="80"/>
        <v>0</v>
      </c>
      <c r="EK29" s="38">
        <f t="shared" si="81"/>
        <v>0</v>
      </c>
      <c r="EL29" s="38">
        <f t="shared" si="82"/>
        <v>0</v>
      </c>
      <c r="EM29" s="38">
        <f t="shared" si="83"/>
        <v>0</v>
      </c>
      <c r="EN29" s="38">
        <f t="shared" si="84"/>
        <v>0</v>
      </c>
      <c r="EO29" s="38">
        <f t="shared" si="85"/>
        <v>0</v>
      </c>
      <c r="EP29" s="38">
        <f t="shared" si="86"/>
        <v>0</v>
      </c>
      <c r="EQ29" s="38">
        <f t="shared" si="87"/>
        <v>0</v>
      </c>
      <c r="ER29" s="38">
        <f t="shared" si="88"/>
        <v>0</v>
      </c>
      <c r="ES29" s="38">
        <f t="shared" si="89"/>
        <v>0</v>
      </c>
      <c r="ET29" s="38">
        <f t="shared" si="90"/>
        <v>0</v>
      </c>
      <c r="EU29" s="38">
        <f t="shared" si="91"/>
        <v>0</v>
      </c>
      <c r="EV29" s="38">
        <f t="shared" si="92"/>
        <v>0</v>
      </c>
      <c r="EW29" s="38">
        <f t="shared" si="93"/>
        <v>0</v>
      </c>
      <c r="EX29" s="38">
        <f t="shared" si="94"/>
        <v>0</v>
      </c>
      <c r="EY29" s="38">
        <f t="shared" si="95"/>
        <v>0</v>
      </c>
      <c r="EZ29" s="38">
        <f t="shared" si="96"/>
        <v>0</v>
      </c>
      <c r="FA29" s="38">
        <f t="shared" si="97"/>
        <v>0</v>
      </c>
      <c r="FB29" s="38">
        <f t="shared" si="98"/>
        <v>0</v>
      </c>
      <c r="FC29" s="38">
        <f t="shared" si="99"/>
        <v>0</v>
      </c>
      <c r="FD29" s="38">
        <f t="shared" si="100"/>
        <v>0</v>
      </c>
      <c r="FE29" s="38">
        <f t="shared" si="101"/>
        <v>0</v>
      </c>
      <c r="FF29" s="38">
        <f t="shared" si="102"/>
        <v>0</v>
      </c>
      <c r="FG29" s="38">
        <f t="shared" si="103"/>
        <v>0</v>
      </c>
      <c r="FH29" s="38">
        <f t="shared" si="104"/>
        <v>0</v>
      </c>
      <c r="FI29" s="39">
        <f t="shared" si="105"/>
        <v>0</v>
      </c>
    </row>
    <row r="30" spans="1:165" ht="21" customHeight="1" x14ac:dyDescent="0.2">
      <c r="A30" s="16">
        <f t="shared" si="106"/>
        <v>7</v>
      </c>
      <c r="B30" s="16">
        <v>1</v>
      </c>
      <c r="C30" s="15">
        <f t="shared" si="1"/>
        <v>19</v>
      </c>
      <c r="D30" s="203"/>
      <c r="E30" s="13">
        <v>0.22</v>
      </c>
      <c r="F30" s="13">
        <v>0.2</v>
      </c>
      <c r="G30" s="11"/>
      <c r="H30" s="24">
        <f t="shared" si="107"/>
        <v>19</v>
      </c>
      <c r="I30" s="22">
        <v>0.35</v>
      </c>
      <c r="J30" s="18">
        <v>0.45</v>
      </c>
      <c r="K30" s="18">
        <v>0.4</v>
      </c>
      <c r="L30" s="18">
        <v>0.15</v>
      </c>
      <c r="M30" s="18">
        <v>0.65</v>
      </c>
      <c r="N30" s="18">
        <v>0.4</v>
      </c>
      <c r="O30" s="18">
        <v>0.15</v>
      </c>
      <c r="P30" s="18">
        <v>0.6</v>
      </c>
      <c r="Q30" s="18">
        <v>0.5</v>
      </c>
      <c r="R30" s="18">
        <v>0.15</v>
      </c>
      <c r="S30" s="18">
        <v>0.15</v>
      </c>
      <c r="T30" s="18">
        <v>0.15</v>
      </c>
      <c r="U30" s="18">
        <v>0.1</v>
      </c>
      <c r="V30" s="18">
        <v>0.1</v>
      </c>
      <c r="W30" s="18">
        <v>0.1</v>
      </c>
      <c r="X30" s="18">
        <v>0.1</v>
      </c>
      <c r="Y30" s="18">
        <v>0.36</v>
      </c>
      <c r="Z30" s="18">
        <v>0.4</v>
      </c>
      <c r="AA30" s="18">
        <v>1</v>
      </c>
      <c r="AB30" s="18">
        <v>0.5</v>
      </c>
      <c r="AC30" s="18">
        <v>0.48</v>
      </c>
      <c r="AD30" s="18">
        <v>0.31</v>
      </c>
      <c r="AE30" s="18">
        <v>0.1</v>
      </c>
      <c r="AF30" s="18">
        <v>0.1</v>
      </c>
      <c r="AG30" s="18">
        <v>0.24</v>
      </c>
      <c r="AH30" s="18">
        <v>0.46</v>
      </c>
      <c r="AI30" s="18">
        <v>0.16</v>
      </c>
      <c r="AJ30" s="18">
        <v>0.1</v>
      </c>
      <c r="AK30" s="18">
        <v>0.1</v>
      </c>
      <c r="AL30" s="18">
        <v>0.1</v>
      </c>
      <c r="AM30" s="18">
        <v>0.3</v>
      </c>
      <c r="AN30" s="18">
        <v>0.1</v>
      </c>
      <c r="AO30" s="18">
        <v>0.1</v>
      </c>
      <c r="AP30" s="18">
        <v>0.1</v>
      </c>
      <c r="AQ30" s="18">
        <v>0.1</v>
      </c>
      <c r="AR30" s="18">
        <v>0.1</v>
      </c>
      <c r="AS30" s="18">
        <v>0.15</v>
      </c>
      <c r="AT30" s="18">
        <v>0.1</v>
      </c>
      <c r="AU30" s="18">
        <v>0.1</v>
      </c>
      <c r="AV30" s="18">
        <v>0.26</v>
      </c>
      <c r="AW30" s="18">
        <v>0.24</v>
      </c>
      <c r="AX30" s="18">
        <v>0.23</v>
      </c>
      <c r="AY30" s="18">
        <v>0.1</v>
      </c>
      <c r="AZ30" s="18">
        <v>0.1</v>
      </c>
      <c r="BA30" s="18">
        <v>0.1</v>
      </c>
      <c r="BB30" s="18">
        <v>0.1</v>
      </c>
      <c r="BC30" s="18">
        <v>0.1</v>
      </c>
      <c r="BD30" s="18">
        <v>0.11</v>
      </c>
      <c r="BE30" s="18">
        <v>0.12</v>
      </c>
      <c r="BF30" s="18">
        <v>0.1</v>
      </c>
      <c r="BG30" s="19">
        <v>0.1</v>
      </c>
      <c r="BH30" s="35"/>
      <c r="BI30" s="70">
        <f t="shared" si="2"/>
        <v>0</v>
      </c>
      <c r="BJ30" s="42">
        <f t="shared" si="3"/>
        <v>0</v>
      </c>
      <c r="BK30" s="38">
        <f t="shared" si="4"/>
        <v>0</v>
      </c>
      <c r="BL30" s="38">
        <f t="shared" si="5"/>
        <v>0</v>
      </c>
      <c r="BM30" s="38">
        <f t="shared" si="6"/>
        <v>0</v>
      </c>
      <c r="BN30" s="38">
        <f t="shared" si="7"/>
        <v>0</v>
      </c>
      <c r="BO30" s="38">
        <f t="shared" si="8"/>
        <v>0</v>
      </c>
      <c r="BP30" s="38">
        <f t="shared" si="9"/>
        <v>0</v>
      </c>
      <c r="BQ30" s="38">
        <f t="shared" si="10"/>
        <v>0</v>
      </c>
      <c r="BR30" s="38">
        <f t="shared" si="11"/>
        <v>0</v>
      </c>
      <c r="BS30" s="38">
        <f t="shared" si="12"/>
        <v>0</v>
      </c>
      <c r="BT30" s="38">
        <f t="shared" si="13"/>
        <v>0</v>
      </c>
      <c r="BU30" s="38">
        <f t="shared" si="14"/>
        <v>0</v>
      </c>
      <c r="BV30" s="38">
        <f t="shared" si="15"/>
        <v>0</v>
      </c>
      <c r="BW30" s="38">
        <f t="shared" si="16"/>
        <v>0</v>
      </c>
      <c r="BX30" s="38">
        <f t="shared" si="17"/>
        <v>0</v>
      </c>
      <c r="BY30" s="38">
        <f t="shared" si="18"/>
        <v>0</v>
      </c>
      <c r="BZ30" s="38">
        <f t="shared" si="19"/>
        <v>0</v>
      </c>
      <c r="CA30" s="38">
        <f t="shared" si="20"/>
        <v>0</v>
      </c>
      <c r="CB30" s="38">
        <f t="shared" si="21"/>
        <v>0</v>
      </c>
      <c r="CC30" s="38">
        <f t="shared" si="22"/>
        <v>0</v>
      </c>
      <c r="CD30" s="38">
        <f t="shared" si="23"/>
        <v>0</v>
      </c>
      <c r="CE30" s="38">
        <f t="shared" si="24"/>
        <v>0</v>
      </c>
      <c r="CF30" s="38">
        <f t="shared" si="25"/>
        <v>0</v>
      </c>
      <c r="CG30" s="38">
        <f t="shared" si="26"/>
        <v>0</v>
      </c>
      <c r="CH30" s="38">
        <f t="shared" si="27"/>
        <v>0</v>
      </c>
      <c r="CI30" s="38">
        <f t="shared" si="28"/>
        <v>0</v>
      </c>
      <c r="CJ30" s="38">
        <f t="shared" si="29"/>
        <v>0</v>
      </c>
      <c r="CK30" s="38">
        <f t="shared" si="30"/>
        <v>0</v>
      </c>
      <c r="CL30" s="38">
        <f t="shared" si="31"/>
        <v>0</v>
      </c>
      <c r="CM30" s="38">
        <f t="shared" si="32"/>
        <v>0</v>
      </c>
      <c r="CN30" s="38">
        <f t="shared" si="33"/>
        <v>0</v>
      </c>
      <c r="CO30" s="38">
        <f t="shared" si="34"/>
        <v>0</v>
      </c>
      <c r="CP30" s="38">
        <f t="shared" si="35"/>
        <v>0</v>
      </c>
      <c r="CQ30" s="38">
        <f t="shared" si="36"/>
        <v>0</v>
      </c>
      <c r="CR30" s="38">
        <f t="shared" si="37"/>
        <v>0</v>
      </c>
      <c r="CS30" s="38">
        <f t="shared" si="38"/>
        <v>0</v>
      </c>
      <c r="CT30" s="38">
        <f t="shared" si="39"/>
        <v>0</v>
      </c>
      <c r="CU30" s="38">
        <f t="shared" si="40"/>
        <v>0</v>
      </c>
      <c r="CV30" s="38">
        <f t="shared" si="41"/>
        <v>0</v>
      </c>
      <c r="CW30" s="38">
        <f t="shared" si="42"/>
        <v>0</v>
      </c>
      <c r="CX30" s="38">
        <f t="shared" si="43"/>
        <v>0</v>
      </c>
      <c r="CY30" s="38">
        <f t="shared" si="44"/>
        <v>0</v>
      </c>
      <c r="CZ30" s="38">
        <f t="shared" si="45"/>
        <v>0</v>
      </c>
      <c r="DA30" s="38">
        <f t="shared" si="46"/>
        <v>0</v>
      </c>
      <c r="DB30" s="38">
        <f t="shared" si="47"/>
        <v>0</v>
      </c>
      <c r="DC30" s="38">
        <f t="shared" si="48"/>
        <v>0</v>
      </c>
      <c r="DD30" s="38">
        <f t="shared" si="49"/>
        <v>0</v>
      </c>
      <c r="DE30" s="38">
        <f t="shared" si="50"/>
        <v>0</v>
      </c>
      <c r="DF30" s="38">
        <f t="shared" si="51"/>
        <v>0</v>
      </c>
      <c r="DG30" s="38">
        <f t="shared" si="52"/>
        <v>0</v>
      </c>
      <c r="DH30" s="39">
        <f t="shared" si="53"/>
        <v>0</v>
      </c>
      <c r="DJ30" s="70">
        <f t="shared" si="54"/>
        <v>0</v>
      </c>
      <c r="DK30" s="42">
        <f t="shared" si="55"/>
        <v>0</v>
      </c>
      <c r="DL30" s="38">
        <f t="shared" si="56"/>
        <v>0</v>
      </c>
      <c r="DM30" s="38">
        <f t="shared" si="57"/>
        <v>0</v>
      </c>
      <c r="DN30" s="38">
        <f t="shared" si="58"/>
        <v>0</v>
      </c>
      <c r="DO30" s="38">
        <f t="shared" si="59"/>
        <v>0</v>
      </c>
      <c r="DP30" s="38">
        <f t="shared" si="60"/>
        <v>0</v>
      </c>
      <c r="DQ30" s="38">
        <f t="shared" si="61"/>
        <v>0</v>
      </c>
      <c r="DR30" s="38">
        <f t="shared" si="62"/>
        <v>0</v>
      </c>
      <c r="DS30" s="38">
        <f t="shared" si="63"/>
        <v>0</v>
      </c>
      <c r="DT30" s="38">
        <f t="shared" si="64"/>
        <v>0</v>
      </c>
      <c r="DU30" s="38">
        <f t="shared" si="65"/>
        <v>0</v>
      </c>
      <c r="DV30" s="38">
        <f t="shared" si="66"/>
        <v>0</v>
      </c>
      <c r="DW30" s="38">
        <f t="shared" si="67"/>
        <v>0</v>
      </c>
      <c r="DX30" s="38">
        <f t="shared" si="68"/>
        <v>0</v>
      </c>
      <c r="DY30" s="38">
        <f t="shared" si="69"/>
        <v>0</v>
      </c>
      <c r="DZ30" s="38">
        <f t="shared" si="70"/>
        <v>0</v>
      </c>
      <c r="EA30" s="38">
        <f t="shared" si="71"/>
        <v>0</v>
      </c>
      <c r="EB30" s="38">
        <f t="shared" si="72"/>
        <v>0</v>
      </c>
      <c r="EC30" s="38">
        <f t="shared" si="73"/>
        <v>0</v>
      </c>
      <c r="ED30" s="38">
        <f t="shared" si="74"/>
        <v>0</v>
      </c>
      <c r="EE30" s="38">
        <f t="shared" si="75"/>
        <v>0</v>
      </c>
      <c r="EF30" s="38">
        <f t="shared" si="76"/>
        <v>0</v>
      </c>
      <c r="EG30" s="38">
        <f t="shared" si="77"/>
        <v>0</v>
      </c>
      <c r="EH30" s="38">
        <f t="shared" si="78"/>
        <v>0</v>
      </c>
      <c r="EI30" s="38">
        <f t="shared" si="79"/>
        <v>0</v>
      </c>
      <c r="EJ30" s="38">
        <f t="shared" si="80"/>
        <v>0</v>
      </c>
      <c r="EK30" s="38">
        <f t="shared" si="81"/>
        <v>0</v>
      </c>
      <c r="EL30" s="38">
        <f t="shared" si="82"/>
        <v>0</v>
      </c>
      <c r="EM30" s="38">
        <f t="shared" si="83"/>
        <v>0</v>
      </c>
      <c r="EN30" s="38">
        <f t="shared" si="84"/>
        <v>0</v>
      </c>
      <c r="EO30" s="38">
        <f t="shared" si="85"/>
        <v>0</v>
      </c>
      <c r="EP30" s="38">
        <f t="shared" si="86"/>
        <v>0</v>
      </c>
      <c r="EQ30" s="38">
        <f t="shared" si="87"/>
        <v>0</v>
      </c>
      <c r="ER30" s="38">
        <f t="shared" si="88"/>
        <v>0</v>
      </c>
      <c r="ES30" s="38">
        <f t="shared" si="89"/>
        <v>0</v>
      </c>
      <c r="ET30" s="38">
        <f t="shared" si="90"/>
        <v>0</v>
      </c>
      <c r="EU30" s="38">
        <f t="shared" si="91"/>
        <v>0</v>
      </c>
      <c r="EV30" s="38">
        <f t="shared" si="92"/>
        <v>0</v>
      </c>
      <c r="EW30" s="38">
        <f t="shared" si="93"/>
        <v>0</v>
      </c>
      <c r="EX30" s="38">
        <f t="shared" si="94"/>
        <v>0</v>
      </c>
      <c r="EY30" s="38">
        <f t="shared" si="95"/>
        <v>0</v>
      </c>
      <c r="EZ30" s="38">
        <f t="shared" si="96"/>
        <v>0</v>
      </c>
      <c r="FA30" s="38">
        <f t="shared" si="97"/>
        <v>0</v>
      </c>
      <c r="FB30" s="38">
        <f t="shared" si="98"/>
        <v>0</v>
      </c>
      <c r="FC30" s="38">
        <f t="shared" si="99"/>
        <v>0</v>
      </c>
      <c r="FD30" s="38">
        <f t="shared" si="100"/>
        <v>0</v>
      </c>
      <c r="FE30" s="38">
        <f t="shared" si="101"/>
        <v>0</v>
      </c>
      <c r="FF30" s="38">
        <f t="shared" si="102"/>
        <v>0</v>
      </c>
      <c r="FG30" s="38">
        <f t="shared" si="103"/>
        <v>0</v>
      </c>
      <c r="FH30" s="38">
        <f t="shared" si="104"/>
        <v>0</v>
      </c>
      <c r="FI30" s="39">
        <f t="shared" si="105"/>
        <v>0</v>
      </c>
    </row>
    <row r="31" spans="1:165" ht="21" customHeight="1" x14ac:dyDescent="0.2">
      <c r="A31" s="16">
        <f t="shared" si="106"/>
        <v>7</v>
      </c>
      <c r="B31" s="16">
        <v>2</v>
      </c>
      <c r="C31" s="15">
        <f t="shared" si="1"/>
        <v>20</v>
      </c>
      <c r="D31" s="203"/>
      <c r="E31" s="13">
        <v>0.22</v>
      </c>
      <c r="F31" s="13">
        <v>0.2</v>
      </c>
      <c r="G31" s="11"/>
      <c r="H31" s="24">
        <f t="shared" si="107"/>
        <v>20</v>
      </c>
      <c r="I31" s="22">
        <v>0.15</v>
      </c>
      <c r="J31" s="18">
        <v>0.15</v>
      </c>
      <c r="K31" s="18">
        <v>0.15</v>
      </c>
      <c r="L31" s="18">
        <v>0.15</v>
      </c>
      <c r="M31" s="18">
        <v>0.15</v>
      </c>
      <c r="N31" s="18">
        <v>0.15</v>
      </c>
      <c r="O31" s="18">
        <v>0.15</v>
      </c>
      <c r="P31" s="18">
        <v>0.15</v>
      </c>
      <c r="Q31" s="18">
        <v>0.15</v>
      </c>
      <c r="R31" s="18">
        <v>0.15</v>
      </c>
      <c r="S31" s="18">
        <v>0.15</v>
      </c>
      <c r="T31" s="18">
        <v>0.15</v>
      </c>
      <c r="U31" s="18">
        <v>0.1</v>
      </c>
      <c r="V31" s="18">
        <v>0.31</v>
      </c>
      <c r="W31" s="18">
        <v>0.1</v>
      </c>
      <c r="X31" s="18">
        <v>0.25</v>
      </c>
      <c r="Y31" s="18">
        <v>0.1</v>
      </c>
      <c r="Z31" s="18">
        <v>0.1</v>
      </c>
      <c r="AA31" s="18">
        <v>0.5</v>
      </c>
      <c r="AB31" s="18">
        <v>1</v>
      </c>
      <c r="AC31" s="18">
        <v>0.47</v>
      </c>
      <c r="AD31" s="18">
        <v>0.1</v>
      </c>
      <c r="AE31" s="18">
        <v>0.1</v>
      </c>
      <c r="AF31" s="18">
        <v>0.1</v>
      </c>
      <c r="AG31" s="18">
        <v>0.1</v>
      </c>
      <c r="AH31" s="18">
        <v>0.1</v>
      </c>
      <c r="AI31" s="18">
        <v>0.1</v>
      </c>
      <c r="AJ31" s="18">
        <v>0.34</v>
      </c>
      <c r="AK31" s="18">
        <v>0.43</v>
      </c>
      <c r="AL31" s="18">
        <v>0.19</v>
      </c>
      <c r="AM31" s="18">
        <v>0.1</v>
      </c>
      <c r="AN31" s="18">
        <v>0.1</v>
      </c>
      <c r="AO31" s="18">
        <v>0.1</v>
      </c>
      <c r="AP31" s="18">
        <v>0.1</v>
      </c>
      <c r="AQ31" s="18">
        <v>0.1</v>
      </c>
      <c r="AR31" s="18">
        <v>0.1</v>
      </c>
      <c r="AS31" s="18">
        <v>0.1</v>
      </c>
      <c r="AT31" s="18">
        <v>0.1</v>
      </c>
      <c r="AU31" s="18">
        <v>0.11</v>
      </c>
      <c r="AV31" s="18">
        <v>0.1</v>
      </c>
      <c r="AW31" s="18">
        <v>0.1</v>
      </c>
      <c r="AX31" s="18">
        <v>0.1</v>
      </c>
      <c r="AY31" s="18">
        <v>0.16</v>
      </c>
      <c r="AZ31" s="18">
        <v>0.18</v>
      </c>
      <c r="BA31" s="18">
        <v>0.48</v>
      </c>
      <c r="BB31" s="18">
        <v>0.1</v>
      </c>
      <c r="BC31" s="18">
        <v>0.23</v>
      </c>
      <c r="BD31" s="18">
        <v>0.1</v>
      </c>
      <c r="BE31" s="18">
        <v>0.1</v>
      </c>
      <c r="BF31" s="18">
        <v>0.1</v>
      </c>
      <c r="BG31" s="19">
        <v>0.1</v>
      </c>
      <c r="BH31" s="35"/>
      <c r="BI31" s="70">
        <f t="shared" si="2"/>
        <v>0</v>
      </c>
      <c r="BJ31" s="42">
        <f t="shared" si="3"/>
        <v>0</v>
      </c>
      <c r="BK31" s="38">
        <f t="shared" si="4"/>
        <v>0</v>
      </c>
      <c r="BL31" s="38">
        <f t="shared" si="5"/>
        <v>0</v>
      </c>
      <c r="BM31" s="38">
        <f t="shared" si="6"/>
        <v>0</v>
      </c>
      <c r="BN31" s="38">
        <f t="shared" si="7"/>
        <v>0</v>
      </c>
      <c r="BO31" s="38">
        <f t="shared" si="8"/>
        <v>0</v>
      </c>
      <c r="BP31" s="38">
        <f t="shared" si="9"/>
        <v>0</v>
      </c>
      <c r="BQ31" s="38">
        <f t="shared" si="10"/>
        <v>0</v>
      </c>
      <c r="BR31" s="38">
        <f t="shared" si="11"/>
        <v>0</v>
      </c>
      <c r="BS31" s="38">
        <f t="shared" si="12"/>
        <v>0</v>
      </c>
      <c r="BT31" s="38">
        <f t="shared" si="13"/>
        <v>0</v>
      </c>
      <c r="BU31" s="38">
        <f t="shared" si="14"/>
        <v>0</v>
      </c>
      <c r="BV31" s="38">
        <f t="shared" si="15"/>
        <v>0</v>
      </c>
      <c r="BW31" s="38">
        <f t="shared" si="16"/>
        <v>0</v>
      </c>
      <c r="BX31" s="38">
        <f t="shared" si="17"/>
        <v>0</v>
      </c>
      <c r="BY31" s="38">
        <f t="shared" si="18"/>
        <v>0</v>
      </c>
      <c r="BZ31" s="38">
        <f t="shared" si="19"/>
        <v>0</v>
      </c>
      <c r="CA31" s="38">
        <f t="shared" si="20"/>
        <v>0</v>
      </c>
      <c r="CB31" s="38">
        <f t="shared" si="21"/>
        <v>0</v>
      </c>
      <c r="CC31" s="38">
        <f t="shared" si="22"/>
        <v>0</v>
      </c>
      <c r="CD31" s="38">
        <f t="shared" si="23"/>
        <v>0</v>
      </c>
      <c r="CE31" s="38">
        <f t="shared" si="24"/>
        <v>0</v>
      </c>
      <c r="CF31" s="38">
        <f t="shared" si="25"/>
        <v>0</v>
      </c>
      <c r="CG31" s="38">
        <f t="shared" si="26"/>
        <v>0</v>
      </c>
      <c r="CH31" s="38">
        <f t="shared" si="27"/>
        <v>0</v>
      </c>
      <c r="CI31" s="38">
        <f t="shared" si="28"/>
        <v>0</v>
      </c>
      <c r="CJ31" s="38">
        <f t="shared" si="29"/>
        <v>0</v>
      </c>
      <c r="CK31" s="38">
        <f t="shared" si="30"/>
        <v>0</v>
      </c>
      <c r="CL31" s="38">
        <f t="shared" si="31"/>
        <v>0</v>
      </c>
      <c r="CM31" s="38">
        <f t="shared" si="32"/>
        <v>0</v>
      </c>
      <c r="CN31" s="38">
        <f t="shared" si="33"/>
        <v>0</v>
      </c>
      <c r="CO31" s="38">
        <f t="shared" si="34"/>
        <v>0</v>
      </c>
      <c r="CP31" s="38">
        <f t="shared" si="35"/>
        <v>0</v>
      </c>
      <c r="CQ31" s="38">
        <f t="shared" si="36"/>
        <v>0</v>
      </c>
      <c r="CR31" s="38">
        <f t="shared" si="37"/>
        <v>0</v>
      </c>
      <c r="CS31" s="38">
        <f t="shared" si="38"/>
        <v>0</v>
      </c>
      <c r="CT31" s="38">
        <f t="shared" si="39"/>
        <v>0</v>
      </c>
      <c r="CU31" s="38">
        <f t="shared" si="40"/>
        <v>0</v>
      </c>
      <c r="CV31" s="38">
        <f t="shared" si="41"/>
        <v>0</v>
      </c>
      <c r="CW31" s="38">
        <f t="shared" si="42"/>
        <v>0</v>
      </c>
      <c r="CX31" s="38">
        <f t="shared" si="43"/>
        <v>0</v>
      </c>
      <c r="CY31" s="38">
        <f t="shared" si="44"/>
        <v>0</v>
      </c>
      <c r="CZ31" s="38">
        <f t="shared" si="45"/>
        <v>0</v>
      </c>
      <c r="DA31" s="38">
        <f t="shared" si="46"/>
        <v>0</v>
      </c>
      <c r="DB31" s="38">
        <f t="shared" si="47"/>
        <v>0</v>
      </c>
      <c r="DC31" s="38">
        <f t="shared" si="48"/>
        <v>0</v>
      </c>
      <c r="DD31" s="38">
        <f t="shared" si="49"/>
        <v>0</v>
      </c>
      <c r="DE31" s="38">
        <f t="shared" si="50"/>
        <v>0</v>
      </c>
      <c r="DF31" s="38">
        <f t="shared" si="51"/>
        <v>0</v>
      </c>
      <c r="DG31" s="38">
        <f t="shared" si="52"/>
        <v>0</v>
      </c>
      <c r="DH31" s="39">
        <f t="shared" si="53"/>
        <v>0</v>
      </c>
      <c r="DJ31" s="70">
        <f t="shared" si="54"/>
        <v>0</v>
      </c>
      <c r="DK31" s="42">
        <f t="shared" si="55"/>
        <v>0</v>
      </c>
      <c r="DL31" s="38">
        <f t="shared" si="56"/>
        <v>0</v>
      </c>
      <c r="DM31" s="38">
        <f t="shared" si="57"/>
        <v>0</v>
      </c>
      <c r="DN31" s="38">
        <f t="shared" si="58"/>
        <v>0</v>
      </c>
      <c r="DO31" s="38">
        <f t="shared" si="59"/>
        <v>0</v>
      </c>
      <c r="DP31" s="38">
        <f t="shared" si="60"/>
        <v>0</v>
      </c>
      <c r="DQ31" s="38">
        <f t="shared" si="61"/>
        <v>0</v>
      </c>
      <c r="DR31" s="38">
        <f t="shared" si="62"/>
        <v>0</v>
      </c>
      <c r="DS31" s="38">
        <f t="shared" si="63"/>
        <v>0</v>
      </c>
      <c r="DT31" s="38">
        <f t="shared" si="64"/>
        <v>0</v>
      </c>
      <c r="DU31" s="38">
        <f t="shared" si="65"/>
        <v>0</v>
      </c>
      <c r="DV31" s="38">
        <f t="shared" si="66"/>
        <v>0</v>
      </c>
      <c r="DW31" s="38">
        <f t="shared" si="67"/>
        <v>0</v>
      </c>
      <c r="DX31" s="38">
        <f t="shared" si="68"/>
        <v>0</v>
      </c>
      <c r="DY31" s="38">
        <f t="shared" si="69"/>
        <v>0</v>
      </c>
      <c r="DZ31" s="38">
        <f t="shared" si="70"/>
        <v>0</v>
      </c>
      <c r="EA31" s="38">
        <f t="shared" si="71"/>
        <v>0</v>
      </c>
      <c r="EB31" s="38">
        <f t="shared" si="72"/>
        <v>0</v>
      </c>
      <c r="EC31" s="38">
        <f t="shared" si="73"/>
        <v>0</v>
      </c>
      <c r="ED31" s="38">
        <f t="shared" si="74"/>
        <v>0</v>
      </c>
      <c r="EE31" s="38">
        <f t="shared" si="75"/>
        <v>0</v>
      </c>
      <c r="EF31" s="38">
        <f t="shared" si="76"/>
        <v>0</v>
      </c>
      <c r="EG31" s="38">
        <f t="shared" si="77"/>
        <v>0</v>
      </c>
      <c r="EH31" s="38">
        <f t="shared" si="78"/>
        <v>0</v>
      </c>
      <c r="EI31" s="38">
        <f t="shared" si="79"/>
        <v>0</v>
      </c>
      <c r="EJ31" s="38">
        <f t="shared" si="80"/>
        <v>0</v>
      </c>
      <c r="EK31" s="38">
        <f t="shared" si="81"/>
        <v>0</v>
      </c>
      <c r="EL31" s="38">
        <f t="shared" si="82"/>
        <v>0</v>
      </c>
      <c r="EM31" s="38">
        <f t="shared" si="83"/>
        <v>0</v>
      </c>
      <c r="EN31" s="38">
        <f t="shared" si="84"/>
        <v>0</v>
      </c>
      <c r="EO31" s="38">
        <f t="shared" si="85"/>
        <v>0</v>
      </c>
      <c r="EP31" s="38">
        <f t="shared" si="86"/>
        <v>0</v>
      </c>
      <c r="EQ31" s="38">
        <f t="shared" si="87"/>
        <v>0</v>
      </c>
      <c r="ER31" s="38">
        <f t="shared" si="88"/>
        <v>0</v>
      </c>
      <c r="ES31" s="38">
        <f t="shared" si="89"/>
        <v>0</v>
      </c>
      <c r="ET31" s="38">
        <f t="shared" si="90"/>
        <v>0</v>
      </c>
      <c r="EU31" s="38">
        <f t="shared" si="91"/>
        <v>0</v>
      </c>
      <c r="EV31" s="38">
        <f t="shared" si="92"/>
        <v>0</v>
      </c>
      <c r="EW31" s="38">
        <f t="shared" si="93"/>
        <v>0</v>
      </c>
      <c r="EX31" s="38">
        <f t="shared" si="94"/>
        <v>0</v>
      </c>
      <c r="EY31" s="38">
        <f t="shared" si="95"/>
        <v>0</v>
      </c>
      <c r="EZ31" s="38">
        <f t="shared" si="96"/>
        <v>0</v>
      </c>
      <c r="FA31" s="38">
        <f t="shared" si="97"/>
        <v>0</v>
      </c>
      <c r="FB31" s="38">
        <f t="shared" si="98"/>
        <v>0</v>
      </c>
      <c r="FC31" s="38">
        <f t="shared" si="99"/>
        <v>0</v>
      </c>
      <c r="FD31" s="38">
        <f t="shared" si="100"/>
        <v>0</v>
      </c>
      <c r="FE31" s="38">
        <f t="shared" si="101"/>
        <v>0</v>
      </c>
      <c r="FF31" s="38">
        <f t="shared" si="102"/>
        <v>0</v>
      </c>
      <c r="FG31" s="38">
        <f t="shared" si="103"/>
        <v>0</v>
      </c>
      <c r="FH31" s="38">
        <f t="shared" si="104"/>
        <v>0</v>
      </c>
      <c r="FI31" s="39">
        <f t="shared" si="105"/>
        <v>0</v>
      </c>
    </row>
    <row r="32" spans="1:165" ht="21" customHeight="1" x14ac:dyDescent="0.2">
      <c r="A32" s="16">
        <f t="shared" si="106"/>
        <v>7</v>
      </c>
      <c r="B32" s="16">
        <v>3</v>
      </c>
      <c r="C32" s="15">
        <f t="shared" si="1"/>
        <v>21</v>
      </c>
      <c r="D32" s="203"/>
      <c r="E32" s="13">
        <v>0.22</v>
      </c>
      <c r="F32" s="13">
        <v>0.2</v>
      </c>
      <c r="G32" s="11"/>
      <c r="H32" s="24">
        <f t="shared" si="107"/>
        <v>21</v>
      </c>
      <c r="I32" s="22">
        <v>0.15</v>
      </c>
      <c r="J32" s="18">
        <v>0.15</v>
      </c>
      <c r="K32" s="18">
        <v>0.15</v>
      </c>
      <c r="L32" s="18">
        <v>0.15</v>
      </c>
      <c r="M32" s="18">
        <v>0.25</v>
      </c>
      <c r="N32" s="18">
        <v>0.15</v>
      </c>
      <c r="O32" s="18">
        <v>0.25</v>
      </c>
      <c r="P32" s="18">
        <v>0.3</v>
      </c>
      <c r="Q32" s="18">
        <v>0.15</v>
      </c>
      <c r="R32" s="18">
        <v>0.15</v>
      </c>
      <c r="S32" s="18">
        <v>0.4</v>
      </c>
      <c r="T32" s="18">
        <v>0.15</v>
      </c>
      <c r="U32" s="18">
        <v>0.2</v>
      </c>
      <c r="V32" s="18">
        <v>0.1</v>
      </c>
      <c r="W32" s="18">
        <v>0.14000000000000001</v>
      </c>
      <c r="X32" s="18">
        <v>0.1</v>
      </c>
      <c r="Y32" s="18">
        <v>0.43</v>
      </c>
      <c r="Z32" s="18">
        <v>0.35</v>
      </c>
      <c r="AA32" s="18">
        <v>0.48</v>
      </c>
      <c r="AB32" s="18">
        <v>0.47</v>
      </c>
      <c r="AC32" s="18">
        <v>1</v>
      </c>
      <c r="AD32" s="18">
        <v>0.1</v>
      </c>
      <c r="AE32" s="18">
        <v>0.1</v>
      </c>
      <c r="AF32" s="18">
        <v>0.1</v>
      </c>
      <c r="AG32" s="18">
        <v>0.16</v>
      </c>
      <c r="AH32" s="18">
        <v>0.32</v>
      </c>
      <c r="AI32" s="18">
        <v>0.52</v>
      </c>
      <c r="AJ32" s="18">
        <v>0.1</v>
      </c>
      <c r="AK32" s="18">
        <v>0.1</v>
      </c>
      <c r="AL32" s="18">
        <v>0.1</v>
      </c>
      <c r="AM32" s="18">
        <v>0.42</v>
      </c>
      <c r="AN32" s="18">
        <v>0.1</v>
      </c>
      <c r="AO32" s="18">
        <v>0.1</v>
      </c>
      <c r="AP32" s="18">
        <v>0.13</v>
      </c>
      <c r="AQ32" s="18">
        <v>0.35</v>
      </c>
      <c r="AR32" s="18">
        <v>0.1</v>
      </c>
      <c r="AS32" s="18">
        <v>0.1</v>
      </c>
      <c r="AT32" s="18">
        <v>0.1</v>
      </c>
      <c r="AU32" s="18">
        <v>0.1</v>
      </c>
      <c r="AV32" s="18">
        <v>0.1</v>
      </c>
      <c r="AW32" s="18">
        <v>0.1</v>
      </c>
      <c r="AX32" s="18">
        <v>0.1</v>
      </c>
      <c r="AY32" s="18">
        <v>0.1</v>
      </c>
      <c r="AZ32" s="18">
        <v>0.1</v>
      </c>
      <c r="BA32" s="18">
        <v>0.1</v>
      </c>
      <c r="BB32" s="18">
        <v>0.13</v>
      </c>
      <c r="BC32" s="18">
        <v>0.1</v>
      </c>
      <c r="BD32" s="18">
        <v>0.1</v>
      </c>
      <c r="BE32" s="18">
        <v>0.36</v>
      </c>
      <c r="BF32" s="18">
        <v>0.1</v>
      </c>
      <c r="BG32" s="19">
        <v>0.1</v>
      </c>
      <c r="BH32" s="35"/>
      <c r="BI32" s="70">
        <f t="shared" si="2"/>
        <v>0</v>
      </c>
      <c r="BJ32" s="42">
        <f t="shared" si="3"/>
        <v>0</v>
      </c>
      <c r="BK32" s="38">
        <f t="shared" si="4"/>
        <v>0</v>
      </c>
      <c r="BL32" s="38">
        <f t="shared" si="5"/>
        <v>0</v>
      </c>
      <c r="BM32" s="38">
        <f t="shared" si="6"/>
        <v>0</v>
      </c>
      <c r="BN32" s="38">
        <f t="shared" si="7"/>
        <v>0</v>
      </c>
      <c r="BO32" s="38">
        <f t="shared" si="8"/>
        <v>0</v>
      </c>
      <c r="BP32" s="38">
        <f t="shared" si="9"/>
        <v>0</v>
      </c>
      <c r="BQ32" s="38">
        <f t="shared" si="10"/>
        <v>0</v>
      </c>
      <c r="BR32" s="38">
        <f t="shared" si="11"/>
        <v>0</v>
      </c>
      <c r="BS32" s="38">
        <f t="shared" si="12"/>
        <v>0</v>
      </c>
      <c r="BT32" s="38">
        <f t="shared" si="13"/>
        <v>0</v>
      </c>
      <c r="BU32" s="38">
        <f t="shared" si="14"/>
        <v>0</v>
      </c>
      <c r="BV32" s="38">
        <f t="shared" si="15"/>
        <v>0</v>
      </c>
      <c r="BW32" s="38">
        <f t="shared" si="16"/>
        <v>0</v>
      </c>
      <c r="BX32" s="38">
        <f t="shared" si="17"/>
        <v>0</v>
      </c>
      <c r="BY32" s="38">
        <f t="shared" si="18"/>
        <v>0</v>
      </c>
      <c r="BZ32" s="38">
        <f t="shared" si="19"/>
        <v>0</v>
      </c>
      <c r="CA32" s="38">
        <f t="shared" si="20"/>
        <v>0</v>
      </c>
      <c r="CB32" s="38">
        <f t="shared" si="21"/>
        <v>0</v>
      </c>
      <c r="CC32" s="38">
        <f t="shared" si="22"/>
        <v>0</v>
      </c>
      <c r="CD32" s="38">
        <f t="shared" si="23"/>
        <v>0</v>
      </c>
      <c r="CE32" s="38">
        <f t="shared" si="24"/>
        <v>0</v>
      </c>
      <c r="CF32" s="38">
        <f t="shared" si="25"/>
        <v>0</v>
      </c>
      <c r="CG32" s="38">
        <f t="shared" si="26"/>
        <v>0</v>
      </c>
      <c r="CH32" s="38">
        <f t="shared" si="27"/>
        <v>0</v>
      </c>
      <c r="CI32" s="38">
        <f t="shared" si="28"/>
        <v>0</v>
      </c>
      <c r="CJ32" s="38">
        <f t="shared" si="29"/>
        <v>0</v>
      </c>
      <c r="CK32" s="38">
        <f t="shared" si="30"/>
        <v>0</v>
      </c>
      <c r="CL32" s="38">
        <f t="shared" si="31"/>
        <v>0</v>
      </c>
      <c r="CM32" s="38">
        <f t="shared" si="32"/>
        <v>0</v>
      </c>
      <c r="CN32" s="38">
        <f t="shared" si="33"/>
        <v>0</v>
      </c>
      <c r="CO32" s="38">
        <f t="shared" si="34"/>
        <v>0</v>
      </c>
      <c r="CP32" s="38">
        <f t="shared" si="35"/>
        <v>0</v>
      </c>
      <c r="CQ32" s="38">
        <f t="shared" si="36"/>
        <v>0</v>
      </c>
      <c r="CR32" s="38">
        <f t="shared" si="37"/>
        <v>0</v>
      </c>
      <c r="CS32" s="38">
        <f t="shared" si="38"/>
        <v>0</v>
      </c>
      <c r="CT32" s="38">
        <f t="shared" si="39"/>
        <v>0</v>
      </c>
      <c r="CU32" s="38">
        <f t="shared" si="40"/>
        <v>0</v>
      </c>
      <c r="CV32" s="38">
        <f t="shared" si="41"/>
        <v>0</v>
      </c>
      <c r="CW32" s="38">
        <f t="shared" si="42"/>
        <v>0</v>
      </c>
      <c r="CX32" s="38">
        <f t="shared" si="43"/>
        <v>0</v>
      </c>
      <c r="CY32" s="38">
        <f t="shared" si="44"/>
        <v>0</v>
      </c>
      <c r="CZ32" s="38">
        <f t="shared" si="45"/>
        <v>0</v>
      </c>
      <c r="DA32" s="38">
        <f t="shared" si="46"/>
        <v>0</v>
      </c>
      <c r="DB32" s="38">
        <f t="shared" si="47"/>
        <v>0</v>
      </c>
      <c r="DC32" s="38">
        <f t="shared" si="48"/>
        <v>0</v>
      </c>
      <c r="DD32" s="38">
        <f t="shared" si="49"/>
        <v>0</v>
      </c>
      <c r="DE32" s="38">
        <f t="shared" si="50"/>
        <v>0</v>
      </c>
      <c r="DF32" s="38">
        <f t="shared" si="51"/>
        <v>0</v>
      </c>
      <c r="DG32" s="38">
        <f t="shared" si="52"/>
        <v>0</v>
      </c>
      <c r="DH32" s="39">
        <f t="shared" si="53"/>
        <v>0</v>
      </c>
      <c r="DJ32" s="70">
        <f t="shared" si="54"/>
        <v>0</v>
      </c>
      <c r="DK32" s="42">
        <f t="shared" si="55"/>
        <v>0</v>
      </c>
      <c r="DL32" s="38">
        <f t="shared" si="56"/>
        <v>0</v>
      </c>
      <c r="DM32" s="38">
        <f t="shared" si="57"/>
        <v>0</v>
      </c>
      <c r="DN32" s="38">
        <f t="shared" si="58"/>
        <v>0</v>
      </c>
      <c r="DO32" s="38">
        <f t="shared" si="59"/>
        <v>0</v>
      </c>
      <c r="DP32" s="38">
        <f t="shared" si="60"/>
        <v>0</v>
      </c>
      <c r="DQ32" s="38">
        <f t="shared" si="61"/>
        <v>0</v>
      </c>
      <c r="DR32" s="38">
        <f t="shared" si="62"/>
        <v>0</v>
      </c>
      <c r="DS32" s="38">
        <f t="shared" si="63"/>
        <v>0</v>
      </c>
      <c r="DT32" s="38">
        <f t="shared" si="64"/>
        <v>0</v>
      </c>
      <c r="DU32" s="38">
        <f t="shared" si="65"/>
        <v>0</v>
      </c>
      <c r="DV32" s="38">
        <f t="shared" si="66"/>
        <v>0</v>
      </c>
      <c r="DW32" s="38">
        <f t="shared" si="67"/>
        <v>0</v>
      </c>
      <c r="DX32" s="38">
        <f t="shared" si="68"/>
        <v>0</v>
      </c>
      <c r="DY32" s="38">
        <f t="shared" si="69"/>
        <v>0</v>
      </c>
      <c r="DZ32" s="38">
        <f t="shared" si="70"/>
        <v>0</v>
      </c>
      <c r="EA32" s="38">
        <f t="shared" si="71"/>
        <v>0</v>
      </c>
      <c r="EB32" s="38">
        <f t="shared" si="72"/>
        <v>0</v>
      </c>
      <c r="EC32" s="38">
        <f t="shared" si="73"/>
        <v>0</v>
      </c>
      <c r="ED32" s="38">
        <f t="shared" si="74"/>
        <v>0</v>
      </c>
      <c r="EE32" s="38">
        <f t="shared" si="75"/>
        <v>0</v>
      </c>
      <c r="EF32" s="38">
        <f t="shared" si="76"/>
        <v>0</v>
      </c>
      <c r="EG32" s="38">
        <f t="shared" si="77"/>
        <v>0</v>
      </c>
      <c r="EH32" s="38">
        <f t="shared" si="78"/>
        <v>0</v>
      </c>
      <c r="EI32" s="38">
        <f t="shared" si="79"/>
        <v>0</v>
      </c>
      <c r="EJ32" s="38">
        <f t="shared" si="80"/>
        <v>0</v>
      </c>
      <c r="EK32" s="38">
        <f t="shared" si="81"/>
        <v>0</v>
      </c>
      <c r="EL32" s="38">
        <f t="shared" si="82"/>
        <v>0</v>
      </c>
      <c r="EM32" s="38">
        <f t="shared" si="83"/>
        <v>0</v>
      </c>
      <c r="EN32" s="38">
        <f t="shared" si="84"/>
        <v>0</v>
      </c>
      <c r="EO32" s="38">
        <f t="shared" si="85"/>
        <v>0</v>
      </c>
      <c r="EP32" s="38">
        <f t="shared" si="86"/>
        <v>0</v>
      </c>
      <c r="EQ32" s="38">
        <f t="shared" si="87"/>
        <v>0</v>
      </c>
      <c r="ER32" s="38">
        <f t="shared" si="88"/>
        <v>0</v>
      </c>
      <c r="ES32" s="38">
        <f t="shared" si="89"/>
        <v>0</v>
      </c>
      <c r="ET32" s="38">
        <f t="shared" si="90"/>
        <v>0</v>
      </c>
      <c r="EU32" s="38">
        <f t="shared" si="91"/>
        <v>0</v>
      </c>
      <c r="EV32" s="38">
        <f t="shared" si="92"/>
        <v>0</v>
      </c>
      <c r="EW32" s="38">
        <f t="shared" si="93"/>
        <v>0</v>
      </c>
      <c r="EX32" s="38">
        <f t="shared" si="94"/>
        <v>0</v>
      </c>
      <c r="EY32" s="38">
        <f t="shared" si="95"/>
        <v>0</v>
      </c>
      <c r="EZ32" s="38">
        <f t="shared" si="96"/>
        <v>0</v>
      </c>
      <c r="FA32" s="38">
        <f t="shared" si="97"/>
        <v>0</v>
      </c>
      <c r="FB32" s="38">
        <f t="shared" si="98"/>
        <v>0</v>
      </c>
      <c r="FC32" s="38">
        <f t="shared" si="99"/>
        <v>0</v>
      </c>
      <c r="FD32" s="38">
        <f t="shared" si="100"/>
        <v>0</v>
      </c>
      <c r="FE32" s="38">
        <f t="shared" si="101"/>
        <v>0</v>
      </c>
      <c r="FF32" s="38">
        <f t="shared" si="102"/>
        <v>0</v>
      </c>
      <c r="FG32" s="38">
        <f t="shared" si="103"/>
        <v>0</v>
      </c>
      <c r="FH32" s="38">
        <f t="shared" si="104"/>
        <v>0</v>
      </c>
      <c r="FI32" s="39">
        <f t="shared" si="105"/>
        <v>0</v>
      </c>
    </row>
    <row r="33" spans="1:165" ht="21" customHeight="1" x14ac:dyDescent="0.2">
      <c r="A33" s="16">
        <f t="shared" si="106"/>
        <v>8</v>
      </c>
      <c r="B33" s="16">
        <v>1</v>
      </c>
      <c r="C33" s="15">
        <f t="shared" si="1"/>
        <v>22</v>
      </c>
      <c r="D33" s="203"/>
      <c r="E33" s="13">
        <v>0.22</v>
      </c>
      <c r="F33" s="13">
        <v>0.2</v>
      </c>
      <c r="G33" s="11"/>
      <c r="H33" s="24">
        <f t="shared" si="107"/>
        <v>22</v>
      </c>
      <c r="I33" s="22">
        <v>0.6</v>
      </c>
      <c r="J33" s="18">
        <v>0.3</v>
      </c>
      <c r="K33" s="18">
        <v>0.45</v>
      </c>
      <c r="L33" s="18">
        <v>0.3</v>
      </c>
      <c r="M33" s="18">
        <v>0.45</v>
      </c>
      <c r="N33" s="18">
        <v>0.3</v>
      </c>
      <c r="O33" s="18">
        <v>0.3</v>
      </c>
      <c r="P33" s="18">
        <v>0.45</v>
      </c>
      <c r="Q33" s="18">
        <v>0.3</v>
      </c>
      <c r="R33" s="18">
        <v>0.3</v>
      </c>
      <c r="S33" s="18">
        <v>0.3</v>
      </c>
      <c r="T33" s="18">
        <v>0.35</v>
      </c>
      <c r="U33" s="18">
        <v>0.1</v>
      </c>
      <c r="V33" s="18">
        <v>0.1</v>
      </c>
      <c r="W33" s="18">
        <v>0.1</v>
      </c>
      <c r="X33" s="18">
        <v>0.1</v>
      </c>
      <c r="Y33" s="18">
        <v>0.1</v>
      </c>
      <c r="Z33" s="18">
        <v>0.1</v>
      </c>
      <c r="AA33" s="18">
        <v>0.31</v>
      </c>
      <c r="AB33" s="18">
        <v>0.1</v>
      </c>
      <c r="AC33" s="18">
        <v>0.1</v>
      </c>
      <c r="AD33" s="18">
        <v>1</v>
      </c>
      <c r="AE33" s="18">
        <v>0.75</v>
      </c>
      <c r="AF33" s="18">
        <v>0.75</v>
      </c>
      <c r="AG33" s="18">
        <v>0.1</v>
      </c>
      <c r="AH33" s="18">
        <v>0.1</v>
      </c>
      <c r="AI33" s="18">
        <v>0.1</v>
      </c>
      <c r="AJ33" s="18">
        <v>0.1</v>
      </c>
      <c r="AK33" s="18">
        <v>0.1</v>
      </c>
      <c r="AL33" s="18">
        <v>0.1</v>
      </c>
      <c r="AM33" s="18">
        <v>0.1</v>
      </c>
      <c r="AN33" s="18">
        <v>0.1</v>
      </c>
      <c r="AO33" s="18">
        <v>0.1</v>
      </c>
      <c r="AP33" s="18">
        <v>0.14000000000000001</v>
      </c>
      <c r="AQ33" s="18">
        <v>0.1</v>
      </c>
      <c r="AR33" s="18">
        <v>0.15</v>
      </c>
      <c r="AS33" s="18">
        <v>0.12</v>
      </c>
      <c r="AT33" s="18">
        <v>0.1</v>
      </c>
      <c r="AU33" s="18">
        <v>0.11</v>
      </c>
      <c r="AV33" s="18">
        <v>0.17</v>
      </c>
      <c r="AW33" s="18">
        <v>0.15</v>
      </c>
      <c r="AX33" s="18">
        <v>0.13</v>
      </c>
      <c r="AY33" s="18">
        <v>0.1</v>
      </c>
      <c r="AZ33" s="18">
        <v>0.1</v>
      </c>
      <c r="BA33" s="18">
        <v>0.1</v>
      </c>
      <c r="BB33" s="18">
        <v>0.1</v>
      </c>
      <c r="BC33" s="18">
        <v>0.1</v>
      </c>
      <c r="BD33" s="18">
        <v>0.1</v>
      </c>
      <c r="BE33" s="18">
        <v>0.1</v>
      </c>
      <c r="BF33" s="18">
        <v>0.1</v>
      </c>
      <c r="BG33" s="19">
        <v>0.1</v>
      </c>
      <c r="BH33" s="35"/>
      <c r="BI33" s="70">
        <f t="shared" si="2"/>
        <v>0</v>
      </c>
      <c r="BJ33" s="42">
        <f t="shared" si="3"/>
        <v>0</v>
      </c>
      <c r="BK33" s="38">
        <f t="shared" si="4"/>
        <v>0</v>
      </c>
      <c r="BL33" s="38">
        <f t="shared" si="5"/>
        <v>0</v>
      </c>
      <c r="BM33" s="38">
        <f t="shared" si="6"/>
        <v>0</v>
      </c>
      <c r="BN33" s="38">
        <f t="shared" si="7"/>
        <v>0</v>
      </c>
      <c r="BO33" s="38">
        <f t="shared" si="8"/>
        <v>0</v>
      </c>
      <c r="BP33" s="38">
        <f t="shared" si="9"/>
        <v>0</v>
      </c>
      <c r="BQ33" s="38">
        <f t="shared" si="10"/>
        <v>0</v>
      </c>
      <c r="BR33" s="38">
        <f t="shared" si="11"/>
        <v>0</v>
      </c>
      <c r="BS33" s="38">
        <f t="shared" si="12"/>
        <v>0</v>
      </c>
      <c r="BT33" s="38">
        <f t="shared" si="13"/>
        <v>0</v>
      </c>
      <c r="BU33" s="38">
        <f t="shared" si="14"/>
        <v>0</v>
      </c>
      <c r="BV33" s="38">
        <f t="shared" si="15"/>
        <v>0</v>
      </c>
      <c r="BW33" s="38">
        <f t="shared" si="16"/>
        <v>0</v>
      </c>
      <c r="BX33" s="38">
        <f t="shared" si="17"/>
        <v>0</v>
      </c>
      <c r="BY33" s="38">
        <f t="shared" si="18"/>
        <v>0</v>
      </c>
      <c r="BZ33" s="38">
        <f t="shared" si="19"/>
        <v>0</v>
      </c>
      <c r="CA33" s="38">
        <f t="shared" si="20"/>
        <v>0</v>
      </c>
      <c r="CB33" s="38">
        <f t="shared" si="21"/>
        <v>0</v>
      </c>
      <c r="CC33" s="38">
        <f t="shared" si="22"/>
        <v>0</v>
      </c>
      <c r="CD33" s="38">
        <f t="shared" si="23"/>
        <v>0</v>
      </c>
      <c r="CE33" s="38">
        <f t="shared" si="24"/>
        <v>0</v>
      </c>
      <c r="CF33" s="38">
        <f t="shared" si="25"/>
        <v>0</v>
      </c>
      <c r="CG33" s="38">
        <f t="shared" si="26"/>
        <v>0</v>
      </c>
      <c r="CH33" s="38">
        <f t="shared" si="27"/>
        <v>0</v>
      </c>
      <c r="CI33" s="38">
        <f t="shared" si="28"/>
        <v>0</v>
      </c>
      <c r="CJ33" s="38">
        <f t="shared" si="29"/>
        <v>0</v>
      </c>
      <c r="CK33" s="38">
        <f t="shared" si="30"/>
        <v>0</v>
      </c>
      <c r="CL33" s="38">
        <f t="shared" si="31"/>
        <v>0</v>
      </c>
      <c r="CM33" s="38">
        <f t="shared" si="32"/>
        <v>0</v>
      </c>
      <c r="CN33" s="38">
        <f t="shared" si="33"/>
        <v>0</v>
      </c>
      <c r="CO33" s="38">
        <f t="shared" si="34"/>
        <v>0</v>
      </c>
      <c r="CP33" s="38">
        <f t="shared" si="35"/>
        <v>0</v>
      </c>
      <c r="CQ33" s="38">
        <f t="shared" si="36"/>
        <v>0</v>
      </c>
      <c r="CR33" s="38">
        <f t="shared" si="37"/>
        <v>0</v>
      </c>
      <c r="CS33" s="38">
        <f t="shared" si="38"/>
        <v>0</v>
      </c>
      <c r="CT33" s="38">
        <f t="shared" si="39"/>
        <v>0</v>
      </c>
      <c r="CU33" s="38">
        <f t="shared" si="40"/>
        <v>0</v>
      </c>
      <c r="CV33" s="38">
        <f t="shared" si="41"/>
        <v>0</v>
      </c>
      <c r="CW33" s="38">
        <f t="shared" si="42"/>
        <v>0</v>
      </c>
      <c r="CX33" s="38">
        <f t="shared" si="43"/>
        <v>0</v>
      </c>
      <c r="CY33" s="38">
        <f t="shared" si="44"/>
        <v>0</v>
      </c>
      <c r="CZ33" s="38">
        <f t="shared" si="45"/>
        <v>0</v>
      </c>
      <c r="DA33" s="38">
        <f t="shared" si="46"/>
        <v>0</v>
      </c>
      <c r="DB33" s="38">
        <f t="shared" si="47"/>
        <v>0</v>
      </c>
      <c r="DC33" s="38">
        <f t="shared" si="48"/>
        <v>0</v>
      </c>
      <c r="DD33" s="38">
        <f t="shared" si="49"/>
        <v>0</v>
      </c>
      <c r="DE33" s="38">
        <f t="shared" si="50"/>
        <v>0</v>
      </c>
      <c r="DF33" s="38">
        <f t="shared" si="51"/>
        <v>0</v>
      </c>
      <c r="DG33" s="38">
        <f t="shared" si="52"/>
        <v>0</v>
      </c>
      <c r="DH33" s="39">
        <f t="shared" si="53"/>
        <v>0</v>
      </c>
      <c r="DJ33" s="70">
        <f t="shared" si="54"/>
        <v>0</v>
      </c>
      <c r="DK33" s="42">
        <f t="shared" si="55"/>
        <v>0</v>
      </c>
      <c r="DL33" s="38">
        <f t="shared" si="56"/>
        <v>0</v>
      </c>
      <c r="DM33" s="38">
        <f t="shared" si="57"/>
        <v>0</v>
      </c>
      <c r="DN33" s="38">
        <f t="shared" si="58"/>
        <v>0</v>
      </c>
      <c r="DO33" s="38">
        <f t="shared" si="59"/>
        <v>0</v>
      </c>
      <c r="DP33" s="38">
        <f t="shared" si="60"/>
        <v>0</v>
      </c>
      <c r="DQ33" s="38">
        <f t="shared" si="61"/>
        <v>0</v>
      </c>
      <c r="DR33" s="38">
        <f t="shared" si="62"/>
        <v>0</v>
      </c>
      <c r="DS33" s="38">
        <f t="shared" si="63"/>
        <v>0</v>
      </c>
      <c r="DT33" s="38">
        <f t="shared" si="64"/>
        <v>0</v>
      </c>
      <c r="DU33" s="38">
        <f t="shared" si="65"/>
        <v>0</v>
      </c>
      <c r="DV33" s="38">
        <f t="shared" si="66"/>
        <v>0</v>
      </c>
      <c r="DW33" s="38">
        <f t="shared" si="67"/>
        <v>0</v>
      </c>
      <c r="DX33" s="38">
        <f t="shared" si="68"/>
        <v>0</v>
      </c>
      <c r="DY33" s="38">
        <f t="shared" si="69"/>
        <v>0</v>
      </c>
      <c r="DZ33" s="38">
        <f t="shared" si="70"/>
        <v>0</v>
      </c>
      <c r="EA33" s="38">
        <f t="shared" si="71"/>
        <v>0</v>
      </c>
      <c r="EB33" s="38">
        <f t="shared" si="72"/>
        <v>0</v>
      </c>
      <c r="EC33" s="38">
        <f t="shared" si="73"/>
        <v>0</v>
      </c>
      <c r="ED33" s="38">
        <f t="shared" si="74"/>
        <v>0</v>
      </c>
      <c r="EE33" s="38">
        <f t="shared" si="75"/>
        <v>0</v>
      </c>
      <c r="EF33" s="38">
        <f t="shared" si="76"/>
        <v>0</v>
      </c>
      <c r="EG33" s="38">
        <f t="shared" si="77"/>
        <v>0</v>
      </c>
      <c r="EH33" s="38">
        <f t="shared" si="78"/>
        <v>0</v>
      </c>
      <c r="EI33" s="38">
        <f t="shared" si="79"/>
        <v>0</v>
      </c>
      <c r="EJ33" s="38">
        <f t="shared" si="80"/>
        <v>0</v>
      </c>
      <c r="EK33" s="38">
        <f t="shared" si="81"/>
        <v>0</v>
      </c>
      <c r="EL33" s="38">
        <f t="shared" si="82"/>
        <v>0</v>
      </c>
      <c r="EM33" s="38">
        <f t="shared" si="83"/>
        <v>0</v>
      </c>
      <c r="EN33" s="38">
        <f t="shared" si="84"/>
        <v>0</v>
      </c>
      <c r="EO33" s="38">
        <f t="shared" si="85"/>
        <v>0</v>
      </c>
      <c r="EP33" s="38">
        <f t="shared" si="86"/>
        <v>0</v>
      </c>
      <c r="EQ33" s="38">
        <f t="shared" si="87"/>
        <v>0</v>
      </c>
      <c r="ER33" s="38">
        <f t="shared" si="88"/>
        <v>0</v>
      </c>
      <c r="ES33" s="38">
        <f t="shared" si="89"/>
        <v>0</v>
      </c>
      <c r="ET33" s="38">
        <f t="shared" si="90"/>
        <v>0</v>
      </c>
      <c r="EU33" s="38">
        <f t="shared" si="91"/>
        <v>0</v>
      </c>
      <c r="EV33" s="38">
        <f t="shared" si="92"/>
        <v>0</v>
      </c>
      <c r="EW33" s="38">
        <f t="shared" si="93"/>
        <v>0</v>
      </c>
      <c r="EX33" s="38">
        <f t="shared" si="94"/>
        <v>0</v>
      </c>
      <c r="EY33" s="38">
        <f t="shared" si="95"/>
        <v>0</v>
      </c>
      <c r="EZ33" s="38">
        <f t="shared" si="96"/>
        <v>0</v>
      </c>
      <c r="FA33" s="38">
        <f t="shared" si="97"/>
        <v>0</v>
      </c>
      <c r="FB33" s="38">
        <f t="shared" si="98"/>
        <v>0</v>
      </c>
      <c r="FC33" s="38">
        <f t="shared" si="99"/>
        <v>0</v>
      </c>
      <c r="FD33" s="38">
        <f t="shared" si="100"/>
        <v>0</v>
      </c>
      <c r="FE33" s="38">
        <f t="shared" si="101"/>
        <v>0</v>
      </c>
      <c r="FF33" s="38">
        <f t="shared" si="102"/>
        <v>0</v>
      </c>
      <c r="FG33" s="38">
        <f t="shared" si="103"/>
        <v>0</v>
      </c>
      <c r="FH33" s="38">
        <f t="shared" si="104"/>
        <v>0</v>
      </c>
      <c r="FI33" s="39">
        <f t="shared" si="105"/>
        <v>0</v>
      </c>
    </row>
    <row r="34" spans="1:165" ht="21" customHeight="1" x14ac:dyDescent="0.2">
      <c r="A34" s="16">
        <f t="shared" si="106"/>
        <v>8</v>
      </c>
      <c r="B34" s="16">
        <v>2</v>
      </c>
      <c r="C34" s="15">
        <f t="shared" si="1"/>
        <v>23</v>
      </c>
      <c r="D34" s="203"/>
      <c r="E34" s="13">
        <v>0.28000000000000003</v>
      </c>
      <c r="F34" s="13">
        <v>0.26</v>
      </c>
      <c r="G34" s="11"/>
      <c r="H34" s="24">
        <f t="shared" si="107"/>
        <v>23</v>
      </c>
      <c r="I34" s="22">
        <v>0.3</v>
      </c>
      <c r="J34" s="18">
        <v>0.4</v>
      </c>
      <c r="K34" s="18">
        <v>0.3</v>
      </c>
      <c r="L34" s="18">
        <v>0.35</v>
      </c>
      <c r="M34" s="18">
        <v>0.3</v>
      </c>
      <c r="N34" s="18">
        <v>0.3</v>
      </c>
      <c r="O34" s="18">
        <v>0.35</v>
      </c>
      <c r="P34" s="18">
        <v>0.3</v>
      </c>
      <c r="Q34" s="18">
        <v>0.35</v>
      </c>
      <c r="R34" s="18">
        <v>0.3</v>
      </c>
      <c r="S34" s="18">
        <v>0.35</v>
      </c>
      <c r="T34" s="18">
        <v>0.3</v>
      </c>
      <c r="U34" s="18">
        <v>0.1</v>
      </c>
      <c r="V34" s="18">
        <v>0.1</v>
      </c>
      <c r="W34" s="18">
        <v>0.1</v>
      </c>
      <c r="X34" s="18">
        <v>0.1</v>
      </c>
      <c r="Y34" s="18">
        <v>0.27</v>
      </c>
      <c r="Z34" s="18">
        <v>0.1</v>
      </c>
      <c r="AA34" s="18">
        <v>0.1</v>
      </c>
      <c r="AB34" s="18">
        <v>0.1</v>
      </c>
      <c r="AC34" s="18">
        <v>0.1</v>
      </c>
      <c r="AD34" s="18">
        <v>0.75</v>
      </c>
      <c r="AE34" s="18">
        <v>1</v>
      </c>
      <c r="AF34" s="18">
        <v>0.8</v>
      </c>
      <c r="AG34" s="18">
        <v>0.1</v>
      </c>
      <c r="AH34" s="18">
        <v>0.1</v>
      </c>
      <c r="AI34" s="18">
        <v>0.1</v>
      </c>
      <c r="AJ34" s="18">
        <v>0.1</v>
      </c>
      <c r="AK34" s="18">
        <v>0.1</v>
      </c>
      <c r="AL34" s="18">
        <v>0.1</v>
      </c>
      <c r="AM34" s="18">
        <v>0.1</v>
      </c>
      <c r="AN34" s="18">
        <v>0.11</v>
      </c>
      <c r="AO34" s="18">
        <v>0.1</v>
      </c>
      <c r="AP34" s="18">
        <v>0.11</v>
      </c>
      <c r="AQ34" s="18">
        <v>0.1</v>
      </c>
      <c r="AR34" s="18">
        <v>0.39</v>
      </c>
      <c r="AS34" s="18">
        <v>0.1</v>
      </c>
      <c r="AT34" s="18">
        <v>0.1</v>
      </c>
      <c r="AU34" s="18">
        <v>0.28000000000000003</v>
      </c>
      <c r="AV34" s="18">
        <v>0.27</v>
      </c>
      <c r="AW34" s="18">
        <v>0.19</v>
      </c>
      <c r="AX34" s="18">
        <v>0.2</v>
      </c>
      <c r="AY34" s="18">
        <v>0.1</v>
      </c>
      <c r="AZ34" s="18">
        <v>0.1</v>
      </c>
      <c r="BA34" s="18">
        <v>0.1</v>
      </c>
      <c r="BB34" s="18">
        <v>0.34</v>
      </c>
      <c r="BC34" s="18">
        <v>0.1</v>
      </c>
      <c r="BD34" s="18">
        <v>0.1</v>
      </c>
      <c r="BE34" s="18">
        <v>0.1</v>
      </c>
      <c r="BF34" s="18">
        <v>0.27</v>
      </c>
      <c r="BG34" s="19">
        <v>0.1</v>
      </c>
      <c r="BH34" s="35"/>
      <c r="BI34" s="70">
        <f t="shared" si="2"/>
        <v>0</v>
      </c>
      <c r="BJ34" s="42">
        <f t="shared" si="3"/>
        <v>0</v>
      </c>
      <c r="BK34" s="38">
        <f t="shared" si="4"/>
        <v>0</v>
      </c>
      <c r="BL34" s="38">
        <f t="shared" si="5"/>
        <v>0</v>
      </c>
      <c r="BM34" s="38">
        <f t="shared" si="6"/>
        <v>0</v>
      </c>
      <c r="BN34" s="38">
        <f t="shared" si="7"/>
        <v>0</v>
      </c>
      <c r="BO34" s="38">
        <f t="shared" si="8"/>
        <v>0</v>
      </c>
      <c r="BP34" s="38">
        <f t="shared" si="9"/>
        <v>0</v>
      </c>
      <c r="BQ34" s="38">
        <f t="shared" si="10"/>
        <v>0</v>
      </c>
      <c r="BR34" s="38">
        <f t="shared" si="11"/>
        <v>0</v>
      </c>
      <c r="BS34" s="38">
        <f t="shared" si="12"/>
        <v>0</v>
      </c>
      <c r="BT34" s="38">
        <f t="shared" si="13"/>
        <v>0</v>
      </c>
      <c r="BU34" s="38">
        <f t="shared" si="14"/>
        <v>0</v>
      </c>
      <c r="BV34" s="38">
        <f t="shared" si="15"/>
        <v>0</v>
      </c>
      <c r="BW34" s="38">
        <f t="shared" si="16"/>
        <v>0</v>
      </c>
      <c r="BX34" s="38">
        <f t="shared" si="17"/>
        <v>0</v>
      </c>
      <c r="BY34" s="38">
        <f t="shared" si="18"/>
        <v>0</v>
      </c>
      <c r="BZ34" s="38">
        <f t="shared" si="19"/>
        <v>0</v>
      </c>
      <c r="CA34" s="38">
        <f t="shared" si="20"/>
        <v>0</v>
      </c>
      <c r="CB34" s="38">
        <f t="shared" si="21"/>
        <v>0</v>
      </c>
      <c r="CC34" s="38">
        <f t="shared" si="22"/>
        <v>0</v>
      </c>
      <c r="CD34" s="38">
        <f t="shared" si="23"/>
        <v>0</v>
      </c>
      <c r="CE34" s="38">
        <f t="shared" si="24"/>
        <v>0</v>
      </c>
      <c r="CF34" s="38">
        <f t="shared" si="25"/>
        <v>0</v>
      </c>
      <c r="CG34" s="38">
        <f t="shared" si="26"/>
        <v>0</v>
      </c>
      <c r="CH34" s="38">
        <f t="shared" si="27"/>
        <v>0</v>
      </c>
      <c r="CI34" s="38">
        <f t="shared" si="28"/>
        <v>0</v>
      </c>
      <c r="CJ34" s="38">
        <f t="shared" si="29"/>
        <v>0</v>
      </c>
      <c r="CK34" s="38">
        <f t="shared" si="30"/>
        <v>0</v>
      </c>
      <c r="CL34" s="38">
        <f t="shared" si="31"/>
        <v>0</v>
      </c>
      <c r="CM34" s="38">
        <f t="shared" si="32"/>
        <v>0</v>
      </c>
      <c r="CN34" s="38">
        <f t="shared" si="33"/>
        <v>0</v>
      </c>
      <c r="CO34" s="38">
        <f t="shared" si="34"/>
        <v>0</v>
      </c>
      <c r="CP34" s="38">
        <f t="shared" si="35"/>
        <v>0</v>
      </c>
      <c r="CQ34" s="38">
        <f t="shared" si="36"/>
        <v>0</v>
      </c>
      <c r="CR34" s="38">
        <f t="shared" si="37"/>
        <v>0</v>
      </c>
      <c r="CS34" s="38">
        <f t="shared" si="38"/>
        <v>0</v>
      </c>
      <c r="CT34" s="38">
        <f t="shared" si="39"/>
        <v>0</v>
      </c>
      <c r="CU34" s="38">
        <f t="shared" si="40"/>
        <v>0</v>
      </c>
      <c r="CV34" s="38">
        <f t="shared" si="41"/>
        <v>0</v>
      </c>
      <c r="CW34" s="38">
        <f t="shared" si="42"/>
        <v>0</v>
      </c>
      <c r="CX34" s="38">
        <f t="shared" si="43"/>
        <v>0</v>
      </c>
      <c r="CY34" s="38">
        <f t="shared" si="44"/>
        <v>0</v>
      </c>
      <c r="CZ34" s="38">
        <f t="shared" si="45"/>
        <v>0</v>
      </c>
      <c r="DA34" s="38">
        <f t="shared" si="46"/>
        <v>0</v>
      </c>
      <c r="DB34" s="38">
        <f t="shared" si="47"/>
        <v>0</v>
      </c>
      <c r="DC34" s="38">
        <f t="shared" si="48"/>
        <v>0</v>
      </c>
      <c r="DD34" s="38">
        <f t="shared" si="49"/>
        <v>0</v>
      </c>
      <c r="DE34" s="38">
        <f t="shared" si="50"/>
        <v>0</v>
      </c>
      <c r="DF34" s="38">
        <f t="shared" si="51"/>
        <v>0</v>
      </c>
      <c r="DG34" s="38">
        <f t="shared" si="52"/>
        <v>0</v>
      </c>
      <c r="DH34" s="39">
        <f t="shared" si="53"/>
        <v>0</v>
      </c>
      <c r="DJ34" s="70">
        <f t="shared" si="54"/>
        <v>0</v>
      </c>
      <c r="DK34" s="42">
        <f t="shared" si="55"/>
        <v>0</v>
      </c>
      <c r="DL34" s="38">
        <f t="shared" si="56"/>
        <v>0</v>
      </c>
      <c r="DM34" s="38">
        <f t="shared" si="57"/>
        <v>0</v>
      </c>
      <c r="DN34" s="38">
        <f t="shared" si="58"/>
        <v>0</v>
      </c>
      <c r="DO34" s="38">
        <f t="shared" si="59"/>
        <v>0</v>
      </c>
      <c r="DP34" s="38">
        <f t="shared" si="60"/>
        <v>0</v>
      </c>
      <c r="DQ34" s="38">
        <f t="shared" si="61"/>
        <v>0</v>
      </c>
      <c r="DR34" s="38">
        <f t="shared" si="62"/>
        <v>0</v>
      </c>
      <c r="DS34" s="38">
        <f t="shared" si="63"/>
        <v>0</v>
      </c>
      <c r="DT34" s="38">
        <f t="shared" si="64"/>
        <v>0</v>
      </c>
      <c r="DU34" s="38">
        <f t="shared" si="65"/>
        <v>0</v>
      </c>
      <c r="DV34" s="38">
        <f t="shared" si="66"/>
        <v>0</v>
      </c>
      <c r="DW34" s="38">
        <f t="shared" si="67"/>
        <v>0</v>
      </c>
      <c r="DX34" s="38">
        <f t="shared" si="68"/>
        <v>0</v>
      </c>
      <c r="DY34" s="38">
        <f t="shared" si="69"/>
        <v>0</v>
      </c>
      <c r="DZ34" s="38">
        <f t="shared" si="70"/>
        <v>0</v>
      </c>
      <c r="EA34" s="38">
        <f t="shared" si="71"/>
        <v>0</v>
      </c>
      <c r="EB34" s="38">
        <f t="shared" si="72"/>
        <v>0</v>
      </c>
      <c r="EC34" s="38">
        <f t="shared" si="73"/>
        <v>0</v>
      </c>
      <c r="ED34" s="38">
        <f t="shared" si="74"/>
        <v>0</v>
      </c>
      <c r="EE34" s="38">
        <f t="shared" si="75"/>
        <v>0</v>
      </c>
      <c r="EF34" s="38">
        <f t="shared" si="76"/>
        <v>0</v>
      </c>
      <c r="EG34" s="38">
        <f t="shared" si="77"/>
        <v>0</v>
      </c>
      <c r="EH34" s="38">
        <f t="shared" si="78"/>
        <v>0</v>
      </c>
      <c r="EI34" s="38">
        <f t="shared" si="79"/>
        <v>0</v>
      </c>
      <c r="EJ34" s="38">
        <f t="shared" si="80"/>
        <v>0</v>
      </c>
      <c r="EK34" s="38">
        <f t="shared" si="81"/>
        <v>0</v>
      </c>
      <c r="EL34" s="38">
        <f t="shared" si="82"/>
        <v>0</v>
      </c>
      <c r="EM34" s="38">
        <f t="shared" si="83"/>
        <v>0</v>
      </c>
      <c r="EN34" s="38">
        <f t="shared" si="84"/>
        <v>0</v>
      </c>
      <c r="EO34" s="38">
        <f t="shared" si="85"/>
        <v>0</v>
      </c>
      <c r="EP34" s="38">
        <f t="shared" si="86"/>
        <v>0</v>
      </c>
      <c r="EQ34" s="38">
        <f t="shared" si="87"/>
        <v>0</v>
      </c>
      <c r="ER34" s="38">
        <f t="shared" si="88"/>
        <v>0</v>
      </c>
      <c r="ES34" s="38">
        <f t="shared" si="89"/>
        <v>0</v>
      </c>
      <c r="ET34" s="38">
        <f t="shared" si="90"/>
        <v>0</v>
      </c>
      <c r="EU34" s="38">
        <f t="shared" si="91"/>
        <v>0</v>
      </c>
      <c r="EV34" s="38">
        <f t="shared" si="92"/>
        <v>0</v>
      </c>
      <c r="EW34" s="38">
        <f t="shared" si="93"/>
        <v>0</v>
      </c>
      <c r="EX34" s="38">
        <f t="shared" si="94"/>
        <v>0</v>
      </c>
      <c r="EY34" s="38">
        <f t="shared" si="95"/>
        <v>0</v>
      </c>
      <c r="EZ34" s="38">
        <f t="shared" si="96"/>
        <v>0</v>
      </c>
      <c r="FA34" s="38">
        <f t="shared" si="97"/>
        <v>0</v>
      </c>
      <c r="FB34" s="38">
        <f t="shared" si="98"/>
        <v>0</v>
      </c>
      <c r="FC34" s="38">
        <f t="shared" si="99"/>
        <v>0</v>
      </c>
      <c r="FD34" s="38">
        <f t="shared" si="100"/>
        <v>0</v>
      </c>
      <c r="FE34" s="38">
        <f t="shared" si="101"/>
        <v>0</v>
      </c>
      <c r="FF34" s="38">
        <f t="shared" si="102"/>
        <v>0</v>
      </c>
      <c r="FG34" s="38">
        <f t="shared" si="103"/>
        <v>0</v>
      </c>
      <c r="FH34" s="38">
        <f t="shared" si="104"/>
        <v>0</v>
      </c>
      <c r="FI34" s="39">
        <f t="shared" si="105"/>
        <v>0</v>
      </c>
    </row>
    <row r="35" spans="1:165" ht="21" customHeight="1" x14ac:dyDescent="0.2">
      <c r="A35" s="16">
        <f t="shared" si="106"/>
        <v>8</v>
      </c>
      <c r="B35" s="16">
        <v>3</v>
      </c>
      <c r="C35" s="15">
        <f t="shared" si="1"/>
        <v>24</v>
      </c>
      <c r="D35" s="203"/>
      <c r="E35" s="13">
        <v>0.26</v>
      </c>
      <c r="F35" s="13">
        <v>0.24</v>
      </c>
      <c r="G35" s="11"/>
      <c r="H35" s="24">
        <f t="shared" si="107"/>
        <v>24</v>
      </c>
      <c r="I35" s="22">
        <v>0.4</v>
      </c>
      <c r="J35" s="18">
        <v>0.35</v>
      </c>
      <c r="K35" s="18">
        <v>0.7</v>
      </c>
      <c r="L35" s="18">
        <v>0.3</v>
      </c>
      <c r="M35" s="18">
        <v>0.4</v>
      </c>
      <c r="N35" s="18">
        <v>0.3</v>
      </c>
      <c r="O35" s="18">
        <v>0.3</v>
      </c>
      <c r="P35" s="18">
        <v>0.4</v>
      </c>
      <c r="Q35" s="18">
        <v>0.3</v>
      </c>
      <c r="R35" s="18">
        <v>0.45</v>
      </c>
      <c r="S35" s="18">
        <v>0.3</v>
      </c>
      <c r="T35" s="18">
        <v>0.35</v>
      </c>
      <c r="U35" s="18">
        <v>0.1</v>
      </c>
      <c r="V35" s="18">
        <v>0.1</v>
      </c>
      <c r="W35" s="18">
        <v>0.1</v>
      </c>
      <c r="X35" s="18">
        <v>0.1</v>
      </c>
      <c r="Y35" s="18">
        <v>0.38</v>
      </c>
      <c r="Z35" s="18">
        <v>0.18</v>
      </c>
      <c r="AA35" s="18">
        <v>0.1</v>
      </c>
      <c r="AB35" s="18">
        <v>0.1</v>
      </c>
      <c r="AC35" s="18">
        <v>0.1</v>
      </c>
      <c r="AD35" s="18">
        <v>0.75</v>
      </c>
      <c r="AE35" s="18">
        <v>0.8</v>
      </c>
      <c r="AF35" s="18">
        <v>1</v>
      </c>
      <c r="AG35" s="18">
        <v>0.27</v>
      </c>
      <c r="AH35" s="18">
        <v>0.1</v>
      </c>
      <c r="AI35" s="18">
        <v>0.1</v>
      </c>
      <c r="AJ35" s="18">
        <v>0.1</v>
      </c>
      <c r="AK35" s="18">
        <v>0.1</v>
      </c>
      <c r="AL35" s="18">
        <v>0.1</v>
      </c>
      <c r="AM35" s="18">
        <v>0.1</v>
      </c>
      <c r="AN35" s="18">
        <v>0.1</v>
      </c>
      <c r="AO35" s="18">
        <v>0.46</v>
      </c>
      <c r="AP35" s="18">
        <v>0.22</v>
      </c>
      <c r="AQ35" s="18">
        <v>0.1</v>
      </c>
      <c r="AR35" s="18">
        <v>0.24</v>
      </c>
      <c r="AS35" s="18">
        <v>0.1</v>
      </c>
      <c r="AT35" s="18">
        <v>0.1</v>
      </c>
      <c r="AU35" s="18">
        <v>0.37</v>
      </c>
      <c r="AV35" s="18">
        <v>0.64</v>
      </c>
      <c r="AW35" s="18">
        <v>0.64</v>
      </c>
      <c r="AX35" s="18">
        <v>0.56999999999999995</v>
      </c>
      <c r="AY35" s="18">
        <v>0.1</v>
      </c>
      <c r="AZ35" s="18">
        <v>0.21</v>
      </c>
      <c r="BA35" s="18">
        <v>0.24</v>
      </c>
      <c r="BB35" s="18">
        <v>0.5</v>
      </c>
      <c r="BC35" s="18">
        <v>0.1</v>
      </c>
      <c r="BD35" s="18">
        <v>0.42</v>
      </c>
      <c r="BE35" s="18">
        <v>0.1</v>
      </c>
      <c r="BF35" s="18">
        <v>0.23</v>
      </c>
      <c r="BG35" s="19">
        <v>0.1</v>
      </c>
      <c r="BH35" s="35"/>
      <c r="BI35" s="70">
        <f t="shared" si="2"/>
        <v>0</v>
      </c>
      <c r="BJ35" s="42">
        <f t="shared" si="3"/>
        <v>0</v>
      </c>
      <c r="BK35" s="38">
        <f t="shared" si="4"/>
        <v>0</v>
      </c>
      <c r="BL35" s="38">
        <f t="shared" si="5"/>
        <v>0</v>
      </c>
      <c r="BM35" s="38">
        <f t="shared" si="6"/>
        <v>0</v>
      </c>
      <c r="BN35" s="38">
        <f t="shared" si="7"/>
        <v>0</v>
      </c>
      <c r="BO35" s="38">
        <f t="shared" si="8"/>
        <v>0</v>
      </c>
      <c r="BP35" s="38">
        <f t="shared" si="9"/>
        <v>0</v>
      </c>
      <c r="BQ35" s="38">
        <f t="shared" si="10"/>
        <v>0</v>
      </c>
      <c r="BR35" s="38">
        <f t="shared" si="11"/>
        <v>0</v>
      </c>
      <c r="BS35" s="38">
        <f t="shared" si="12"/>
        <v>0</v>
      </c>
      <c r="BT35" s="38">
        <f t="shared" si="13"/>
        <v>0</v>
      </c>
      <c r="BU35" s="38">
        <f t="shared" si="14"/>
        <v>0</v>
      </c>
      <c r="BV35" s="38">
        <f t="shared" si="15"/>
        <v>0</v>
      </c>
      <c r="BW35" s="38">
        <f t="shared" si="16"/>
        <v>0</v>
      </c>
      <c r="BX35" s="38">
        <f t="shared" si="17"/>
        <v>0</v>
      </c>
      <c r="BY35" s="38">
        <f t="shared" si="18"/>
        <v>0</v>
      </c>
      <c r="BZ35" s="38">
        <f t="shared" si="19"/>
        <v>0</v>
      </c>
      <c r="CA35" s="38">
        <f t="shared" si="20"/>
        <v>0</v>
      </c>
      <c r="CB35" s="38">
        <f t="shared" si="21"/>
        <v>0</v>
      </c>
      <c r="CC35" s="38">
        <f t="shared" si="22"/>
        <v>0</v>
      </c>
      <c r="CD35" s="38">
        <f t="shared" si="23"/>
        <v>0</v>
      </c>
      <c r="CE35" s="38">
        <f t="shared" si="24"/>
        <v>0</v>
      </c>
      <c r="CF35" s="38">
        <f t="shared" si="25"/>
        <v>0</v>
      </c>
      <c r="CG35" s="38">
        <f t="shared" si="26"/>
        <v>0</v>
      </c>
      <c r="CH35" s="38">
        <f t="shared" si="27"/>
        <v>0</v>
      </c>
      <c r="CI35" s="38">
        <f t="shared" si="28"/>
        <v>0</v>
      </c>
      <c r="CJ35" s="38">
        <f t="shared" si="29"/>
        <v>0</v>
      </c>
      <c r="CK35" s="38">
        <f t="shared" si="30"/>
        <v>0</v>
      </c>
      <c r="CL35" s="38">
        <f t="shared" si="31"/>
        <v>0</v>
      </c>
      <c r="CM35" s="38">
        <f t="shared" si="32"/>
        <v>0</v>
      </c>
      <c r="CN35" s="38">
        <f t="shared" si="33"/>
        <v>0</v>
      </c>
      <c r="CO35" s="38">
        <f t="shared" si="34"/>
        <v>0</v>
      </c>
      <c r="CP35" s="38">
        <f t="shared" si="35"/>
        <v>0</v>
      </c>
      <c r="CQ35" s="38">
        <f t="shared" si="36"/>
        <v>0</v>
      </c>
      <c r="CR35" s="38">
        <f t="shared" si="37"/>
        <v>0</v>
      </c>
      <c r="CS35" s="38">
        <f t="shared" si="38"/>
        <v>0</v>
      </c>
      <c r="CT35" s="38">
        <f t="shared" si="39"/>
        <v>0</v>
      </c>
      <c r="CU35" s="38">
        <f t="shared" si="40"/>
        <v>0</v>
      </c>
      <c r="CV35" s="38">
        <f t="shared" si="41"/>
        <v>0</v>
      </c>
      <c r="CW35" s="38">
        <f t="shared" si="42"/>
        <v>0</v>
      </c>
      <c r="CX35" s="38">
        <f t="shared" si="43"/>
        <v>0</v>
      </c>
      <c r="CY35" s="38">
        <f t="shared" si="44"/>
        <v>0</v>
      </c>
      <c r="CZ35" s="38">
        <f t="shared" si="45"/>
        <v>0</v>
      </c>
      <c r="DA35" s="38">
        <f t="shared" si="46"/>
        <v>0</v>
      </c>
      <c r="DB35" s="38">
        <f t="shared" si="47"/>
        <v>0</v>
      </c>
      <c r="DC35" s="38">
        <f t="shared" si="48"/>
        <v>0</v>
      </c>
      <c r="DD35" s="38">
        <f t="shared" si="49"/>
        <v>0</v>
      </c>
      <c r="DE35" s="38">
        <f t="shared" si="50"/>
        <v>0</v>
      </c>
      <c r="DF35" s="38">
        <f t="shared" si="51"/>
        <v>0</v>
      </c>
      <c r="DG35" s="38">
        <f t="shared" si="52"/>
        <v>0</v>
      </c>
      <c r="DH35" s="39">
        <f t="shared" si="53"/>
        <v>0</v>
      </c>
      <c r="DJ35" s="70">
        <f t="shared" si="54"/>
        <v>0</v>
      </c>
      <c r="DK35" s="42">
        <f t="shared" si="55"/>
        <v>0</v>
      </c>
      <c r="DL35" s="38">
        <f t="shared" si="56"/>
        <v>0</v>
      </c>
      <c r="DM35" s="38">
        <f t="shared" si="57"/>
        <v>0</v>
      </c>
      <c r="DN35" s="38">
        <f t="shared" si="58"/>
        <v>0</v>
      </c>
      <c r="DO35" s="38">
        <f t="shared" si="59"/>
        <v>0</v>
      </c>
      <c r="DP35" s="38">
        <f t="shared" si="60"/>
        <v>0</v>
      </c>
      <c r="DQ35" s="38">
        <f t="shared" si="61"/>
        <v>0</v>
      </c>
      <c r="DR35" s="38">
        <f t="shared" si="62"/>
        <v>0</v>
      </c>
      <c r="DS35" s="38">
        <f t="shared" si="63"/>
        <v>0</v>
      </c>
      <c r="DT35" s="38">
        <f t="shared" si="64"/>
        <v>0</v>
      </c>
      <c r="DU35" s="38">
        <f t="shared" si="65"/>
        <v>0</v>
      </c>
      <c r="DV35" s="38">
        <f t="shared" si="66"/>
        <v>0</v>
      </c>
      <c r="DW35" s="38">
        <f t="shared" si="67"/>
        <v>0</v>
      </c>
      <c r="DX35" s="38">
        <f t="shared" si="68"/>
        <v>0</v>
      </c>
      <c r="DY35" s="38">
        <f t="shared" si="69"/>
        <v>0</v>
      </c>
      <c r="DZ35" s="38">
        <f t="shared" si="70"/>
        <v>0</v>
      </c>
      <c r="EA35" s="38">
        <f t="shared" si="71"/>
        <v>0</v>
      </c>
      <c r="EB35" s="38">
        <f t="shared" si="72"/>
        <v>0</v>
      </c>
      <c r="EC35" s="38">
        <f t="shared" si="73"/>
        <v>0</v>
      </c>
      <c r="ED35" s="38">
        <f t="shared" si="74"/>
        <v>0</v>
      </c>
      <c r="EE35" s="38">
        <f t="shared" si="75"/>
        <v>0</v>
      </c>
      <c r="EF35" s="38">
        <f t="shared" si="76"/>
        <v>0</v>
      </c>
      <c r="EG35" s="38">
        <f t="shared" si="77"/>
        <v>0</v>
      </c>
      <c r="EH35" s="38">
        <f t="shared" si="78"/>
        <v>0</v>
      </c>
      <c r="EI35" s="38">
        <f t="shared" si="79"/>
        <v>0</v>
      </c>
      <c r="EJ35" s="38">
        <f t="shared" si="80"/>
        <v>0</v>
      </c>
      <c r="EK35" s="38">
        <f t="shared" si="81"/>
        <v>0</v>
      </c>
      <c r="EL35" s="38">
        <f t="shared" si="82"/>
        <v>0</v>
      </c>
      <c r="EM35" s="38">
        <f t="shared" si="83"/>
        <v>0</v>
      </c>
      <c r="EN35" s="38">
        <f t="shared" si="84"/>
        <v>0</v>
      </c>
      <c r="EO35" s="38">
        <f t="shared" si="85"/>
        <v>0</v>
      </c>
      <c r="EP35" s="38">
        <f t="shared" si="86"/>
        <v>0</v>
      </c>
      <c r="EQ35" s="38">
        <f t="shared" si="87"/>
        <v>0</v>
      </c>
      <c r="ER35" s="38">
        <f t="shared" si="88"/>
        <v>0</v>
      </c>
      <c r="ES35" s="38">
        <f t="shared" si="89"/>
        <v>0</v>
      </c>
      <c r="ET35" s="38">
        <f t="shared" si="90"/>
        <v>0</v>
      </c>
      <c r="EU35" s="38">
        <f t="shared" si="91"/>
        <v>0</v>
      </c>
      <c r="EV35" s="38">
        <f t="shared" si="92"/>
        <v>0</v>
      </c>
      <c r="EW35" s="38">
        <f t="shared" si="93"/>
        <v>0</v>
      </c>
      <c r="EX35" s="38">
        <f t="shared" si="94"/>
        <v>0</v>
      </c>
      <c r="EY35" s="38">
        <f t="shared" si="95"/>
        <v>0</v>
      </c>
      <c r="EZ35" s="38">
        <f t="shared" si="96"/>
        <v>0</v>
      </c>
      <c r="FA35" s="38">
        <f t="shared" si="97"/>
        <v>0</v>
      </c>
      <c r="FB35" s="38">
        <f t="shared" si="98"/>
        <v>0</v>
      </c>
      <c r="FC35" s="38">
        <f t="shared" si="99"/>
        <v>0</v>
      </c>
      <c r="FD35" s="38">
        <f t="shared" si="100"/>
        <v>0</v>
      </c>
      <c r="FE35" s="38">
        <f t="shared" si="101"/>
        <v>0</v>
      </c>
      <c r="FF35" s="38">
        <f t="shared" si="102"/>
        <v>0</v>
      </c>
      <c r="FG35" s="38">
        <f t="shared" si="103"/>
        <v>0</v>
      </c>
      <c r="FH35" s="38">
        <f t="shared" si="104"/>
        <v>0</v>
      </c>
      <c r="FI35" s="39">
        <f t="shared" si="105"/>
        <v>0</v>
      </c>
    </row>
    <row r="36" spans="1:165" ht="21" customHeight="1" x14ac:dyDescent="0.2">
      <c r="A36" s="16">
        <f t="shared" si="106"/>
        <v>9</v>
      </c>
      <c r="B36" s="16">
        <v>1</v>
      </c>
      <c r="C36" s="15">
        <f t="shared" si="1"/>
        <v>25</v>
      </c>
      <c r="D36" s="203"/>
      <c r="E36" s="13">
        <v>0.42</v>
      </c>
      <c r="F36" s="13">
        <v>0.36</v>
      </c>
      <c r="G36" s="11"/>
      <c r="H36" s="24">
        <f t="shared" si="107"/>
        <v>25</v>
      </c>
      <c r="I36" s="22">
        <v>0.4</v>
      </c>
      <c r="J36" s="18">
        <v>0.25</v>
      </c>
      <c r="K36" s="18">
        <v>0.5</v>
      </c>
      <c r="L36" s="18">
        <v>0.1</v>
      </c>
      <c r="M36" s="18">
        <v>0.14000000000000001</v>
      </c>
      <c r="N36" s="18">
        <v>0.35</v>
      </c>
      <c r="O36" s="18">
        <v>0.1</v>
      </c>
      <c r="P36" s="18">
        <v>0.39</v>
      </c>
      <c r="Q36" s="18">
        <v>0.67</v>
      </c>
      <c r="R36" s="18">
        <v>0.36</v>
      </c>
      <c r="S36" s="18">
        <v>0.25</v>
      </c>
      <c r="T36" s="18">
        <v>0.25</v>
      </c>
      <c r="U36" s="18">
        <v>0.1</v>
      </c>
      <c r="V36" s="18">
        <v>0.1</v>
      </c>
      <c r="W36" s="18">
        <v>0.1</v>
      </c>
      <c r="X36" s="18">
        <v>0.1</v>
      </c>
      <c r="Y36" s="18">
        <v>0.1</v>
      </c>
      <c r="Z36" s="18">
        <v>0.1</v>
      </c>
      <c r="AA36" s="18">
        <v>0.24</v>
      </c>
      <c r="AB36" s="18">
        <v>0.1</v>
      </c>
      <c r="AC36" s="18">
        <v>0.16</v>
      </c>
      <c r="AD36" s="18">
        <v>0.1</v>
      </c>
      <c r="AE36" s="18">
        <v>0.1</v>
      </c>
      <c r="AF36" s="18">
        <v>0.27</v>
      </c>
      <c r="AG36" s="18">
        <v>1</v>
      </c>
      <c r="AH36" s="18">
        <v>0.7</v>
      </c>
      <c r="AI36" s="18">
        <v>0.75</v>
      </c>
      <c r="AJ36" s="18">
        <v>0.3</v>
      </c>
      <c r="AK36" s="18">
        <v>0.35</v>
      </c>
      <c r="AL36" s="18">
        <v>0.25</v>
      </c>
      <c r="AM36" s="18">
        <v>0.1</v>
      </c>
      <c r="AN36" s="18">
        <v>0.1</v>
      </c>
      <c r="AO36" s="18">
        <v>0.1</v>
      </c>
      <c r="AP36" s="18">
        <v>0.1</v>
      </c>
      <c r="AQ36" s="18">
        <v>0.1</v>
      </c>
      <c r="AR36" s="18">
        <v>0.1</v>
      </c>
      <c r="AS36" s="18">
        <v>0.33</v>
      </c>
      <c r="AT36" s="18">
        <v>0.1</v>
      </c>
      <c r="AU36" s="18">
        <v>0.1</v>
      </c>
      <c r="AV36" s="18">
        <v>0.2</v>
      </c>
      <c r="AW36" s="18">
        <v>0.18</v>
      </c>
      <c r="AX36" s="18">
        <v>0.12</v>
      </c>
      <c r="AY36" s="18">
        <v>0.1</v>
      </c>
      <c r="AZ36" s="18">
        <v>0.18</v>
      </c>
      <c r="BA36" s="18">
        <v>0.25</v>
      </c>
      <c r="BB36" s="18">
        <v>0.35</v>
      </c>
      <c r="BC36" s="18">
        <v>0.1</v>
      </c>
      <c r="BD36" s="18">
        <v>0.1</v>
      </c>
      <c r="BE36" s="18">
        <v>0.1</v>
      </c>
      <c r="BF36" s="18">
        <v>0.11</v>
      </c>
      <c r="BG36" s="19">
        <v>0.1</v>
      </c>
      <c r="BH36" s="35"/>
      <c r="BI36" s="70">
        <f t="shared" si="2"/>
        <v>0</v>
      </c>
      <c r="BJ36" s="42">
        <f t="shared" si="3"/>
        <v>0</v>
      </c>
      <c r="BK36" s="38">
        <f t="shared" si="4"/>
        <v>0</v>
      </c>
      <c r="BL36" s="38">
        <f t="shared" si="5"/>
        <v>0</v>
      </c>
      <c r="BM36" s="38">
        <f t="shared" si="6"/>
        <v>0</v>
      </c>
      <c r="BN36" s="38">
        <f t="shared" si="7"/>
        <v>0</v>
      </c>
      <c r="BO36" s="38">
        <f t="shared" si="8"/>
        <v>0</v>
      </c>
      <c r="BP36" s="38">
        <f t="shared" si="9"/>
        <v>0</v>
      </c>
      <c r="BQ36" s="38">
        <f t="shared" si="10"/>
        <v>0</v>
      </c>
      <c r="BR36" s="38">
        <f t="shared" si="11"/>
        <v>0</v>
      </c>
      <c r="BS36" s="38">
        <f t="shared" si="12"/>
        <v>0</v>
      </c>
      <c r="BT36" s="38">
        <f t="shared" si="13"/>
        <v>0</v>
      </c>
      <c r="BU36" s="38">
        <f t="shared" si="14"/>
        <v>0</v>
      </c>
      <c r="BV36" s="38">
        <f t="shared" si="15"/>
        <v>0</v>
      </c>
      <c r="BW36" s="38">
        <f t="shared" si="16"/>
        <v>0</v>
      </c>
      <c r="BX36" s="38">
        <f t="shared" si="17"/>
        <v>0</v>
      </c>
      <c r="BY36" s="38">
        <f t="shared" si="18"/>
        <v>0</v>
      </c>
      <c r="BZ36" s="38">
        <f t="shared" si="19"/>
        <v>0</v>
      </c>
      <c r="CA36" s="38">
        <f t="shared" si="20"/>
        <v>0</v>
      </c>
      <c r="CB36" s="38">
        <f t="shared" si="21"/>
        <v>0</v>
      </c>
      <c r="CC36" s="38">
        <f t="shared" si="22"/>
        <v>0</v>
      </c>
      <c r="CD36" s="38">
        <f t="shared" si="23"/>
        <v>0</v>
      </c>
      <c r="CE36" s="38">
        <f t="shared" si="24"/>
        <v>0</v>
      </c>
      <c r="CF36" s="38">
        <f t="shared" si="25"/>
        <v>0</v>
      </c>
      <c r="CG36" s="38">
        <f t="shared" si="26"/>
        <v>0</v>
      </c>
      <c r="CH36" s="38">
        <f t="shared" si="27"/>
        <v>0</v>
      </c>
      <c r="CI36" s="38">
        <f t="shared" si="28"/>
        <v>0</v>
      </c>
      <c r="CJ36" s="38">
        <f t="shared" si="29"/>
        <v>0</v>
      </c>
      <c r="CK36" s="38">
        <f t="shared" si="30"/>
        <v>0</v>
      </c>
      <c r="CL36" s="38">
        <f t="shared" si="31"/>
        <v>0</v>
      </c>
      <c r="CM36" s="38">
        <f t="shared" si="32"/>
        <v>0</v>
      </c>
      <c r="CN36" s="38">
        <f t="shared" si="33"/>
        <v>0</v>
      </c>
      <c r="CO36" s="38">
        <f t="shared" si="34"/>
        <v>0</v>
      </c>
      <c r="CP36" s="38">
        <f t="shared" si="35"/>
        <v>0</v>
      </c>
      <c r="CQ36" s="38">
        <f t="shared" si="36"/>
        <v>0</v>
      </c>
      <c r="CR36" s="38">
        <f t="shared" si="37"/>
        <v>0</v>
      </c>
      <c r="CS36" s="38">
        <f t="shared" si="38"/>
        <v>0</v>
      </c>
      <c r="CT36" s="38">
        <f t="shared" si="39"/>
        <v>0</v>
      </c>
      <c r="CU36" s="38">
        <f t="shared" si="40"/>
        <v>0</v>
      </c>
      <c r="CV36" s="38">
        <f t="shared" si="41"/>
        <v>0</v>
      </c>
      <c r="CW36" s="38">
        <f t="shared" si="42"/>
        <v>0</v>
      </c>
      <c r="CX36" s="38">
        <f t="shared" si="43"/>
        <v>0</v>
      </c>
      <c r="CY36" s="38">
        <f t="shared" si="44"/>
        <v>0</v>
      </c>
      <c r="CZ36" s="38">
        <f t="shared" si="45"/>
        <v>0</v>
      </c>
      <c r="DA36" s="38">
        <f t="shared" si="46"/>
        <v>0</v>
      </c>
      <c r="DB36" s="38">
        <f t="shared" si="47"/>
        <v>0</v>
      </c>
      <c r="DC36" s="38">
        <f t="shared" si="48"/>
        <v>0</v>
      </c>
      <c r="DD36" s="38">
        <f t="shared" si="49"/>
        <v>0</v>
      </c>
      <c r="DE36" s="38">
        <f t="shared" si="50"/>
        <v>0</v>
      </c>
      <c r="DF36" s="38">
        <f t="shared" si="51"/>
        <v>0</v>
      </c>
      <c r="DG36" s="38">
        <f t="shared" si="52"/>
        <v>0</v>
      </c>
      <c r="DH36" s="39">
        <f t="shared" si="53"/>
        <v>0</v>
      </c>
      <c r="DJ36" s="70">
        <f t="shared" si="54"/>
        <v>0</v>
      </c>
      <c r="DK36" s="42">
        <f t="shared" si="55"/>
        <v>0</v>
      </c>
      <c r="DL36" s="38">
        <f t="shared" si="56"/>
        <v>0</v>
      </c>
      <c r="DM36" s="38">
        <f t="shared" si="57"/>
        <v>0</v>
      </c>
      <c r="DN36" s="38">
        <f t="shared" si="58"/>
        <v>0</v>
      </c>
      <c r="DO36" s="38">
        <f t="shared" si="59"/>
        <v>0</v>
      </c>
      <c r="DP36" s="38">
        <f t="shared" si="60"/>
        <v>0</v>
      </c>
      <c r="DQ36" s="38">
        <f t="shared" si="61"/>
        <v>0</v>
      </c>
      <c r="DR36" s="38">
        <f t="shared" si="62"/>
        <v>0</v>
      </c>
      <c r="DS36" s="38">
        <f t="shared" si="63"/>
        <v>0</v>
      </c>
      <c r="DT36" s="38">
        <f t="shared" si="64"/>
        <v>0</v>
      </c>
      <c r="DU36" s="38">
        <f t="shared" si="65"/>
        <v>0</v>
      </c>
      <c r="DV36" s="38">
        <f t="shared" si="66"/>
        <v>0</v>
      </c>
      <c r="DW36" s="38">
        <f t="shared" si="67"/>
        <v>0</v>
      </c>
      <c r="DX36" s="38">
        <f t="shared" si="68"/>
        <v>0</v>
      </c>
      <c r="DY36" s="38">
        <f t="shared" si="69"/>
        <v>0</v>
      </c>
      <c r="DZ36" s="38">
        <f t="shared" si="70"/>
        <v>0</v>
      </c>
      <c r="EA36" s="38">
        <f t="shared" si="71"/>
        <v>0</v>
      </c>
      <c r="EB36" s="38">
        <f t="shared" si="72"/>
        <v>0</v>
      </c>
      <c r="EC36" s="38">
        <f t="shared" si="73"/>
        <v>0</v>
      </c>
      <c r="ED36" s="38">
        <f t="shared" si="74"/>
        <v>0</v>
      </c>
      <c r="EE36" s="38">
        <f t="shared" si="75"/>
        <v>0</v>
      </c>
      <c r="EF36" s="38">
        <f t="shared" si="76"/>
        <v>0</v>
      </c>
      <c r="EG36" s="38">
        <f t="shared" si="77"/>
        <v>0</v>
      </c>
      <c r="EH36" s="38">
        <f t="shared" si="78"/>
        <v>0</v>
      </c>
      <c r="EI36" s="38">
        <f t="shared" si="79"/>
        <v>0</v>
      </c>
      <c r="EJ36" s="38">
        <f t="shared" si="80"/>
        <v>0</v>
      </c>
      <c r="EK36" s="38">
        <f t="shared" si="81"/>
        <v>0</v>
      </c>
      <c r="EL36" s="38">
        <f t="shared" si="82"/>
        <v>0</v>
      </c>
      <c r="EM36" s="38">
        <f t="shared" si="83"/>
        <v>0</v>
      </c>
      <c r="EN36" s="38">
        <f t="shared" si="84"/>
        <v>0</v>
      </c>
      <c r="EO36" s="38">
        <f t="shared" si="85"/>
        <v>0</v>
      </c>
      <c r="EP36" s="38">
        <f t="shared" si="86"/>
        <v>0</v>
      </c>
      <c r="EQ36" s="38">
        <f t="shared" si="87"/>
        <v>0</v>
      </c>
      <c r="ER36" s="38">
        <f t="shared" si="88"/>
        <v>0</v>
      </c>
      <c r="ES36" s="38">
        <f t="shared" si="89"/>
        <v>0</v>
      </c>
      <c r="ET36" s="38">
        <f t="shared" si="90"/>
        <v>0</v>
      </c>
      <c r="EU36" s="38">
        <f t="shared" si="91"/>
        <v>0</v>
      </c>
      <c r="EV36" s="38">
        <f t="shared" si="92"/>
        <v>0</v>
      </c>
      <c r="EW36" s="38">
        <f t="shared" si="93"/>
        <v>0</v>
      </c>
      <c r="EX36" s="38">
        <f t="shared" si="94"/>
        <v>0</v>
      </c>
      <c r="EY36" s="38">
        <f t="shared" si="95"/>
        <v>0</v>
      </c>
      <c r="EZ36" s="38">
        <f t="shared" si="96"/>
        <v>0</v>
      </c>
      <c r="FA36" s="38">
        <f t="shared" si="97"/>
        <v>0</v>
      </c>
      <c r="FB36" s="38">
        <f t="shared" si="98"/>
        <v>0</v>
      </c>
      <c r="FC36" s="38">
        <f t="shared" si="99"/>
        <v>0</v>
      </c>
      <c r="FD36" s="38">
        <f t="shared" si="100"/>
        <v>0</v>
      </c>
      <c r="FE36" s="38">
        <f t="shared" si="101"/>
        <v>0</v>
      </c>
      <c r="FF36" s="38">
        <f t="shared" si="102"/>
        <v>0</v>
      </c>
      <c r="FG36" s="38">
        <f t="shared" si="103"/>
        <v>0</v>
      </c>
      <c r="FH36" s="38">
        <f t="shared" si="104"/>
        <v>0</v>
      </c>
      <c r="FI36" s="39">
        <f t="shared" si="105"/>
        <v>0</v>
      </c>
    </row>
    <row r="37" spans="1:165" ht="21" customHeight="1" x14ac:dyDescent="0.2">
      <c r="A37" s="16">
        <f t="shared" si="106"/>
        <v>9</v>
      </c>
      <c r="B37" s="16">
        <v>2</v>
      </c>
      <c r="C37" s="15">
        <f t="shared" si="1"/>
        <v>26</v>
      </c>
      <c r="D37" s="203"/>
      <c r="E37" s="13">
        <v>0.42</v>
      </c>
      <c r="F37" s="13">
        <v>0.36</v>
      </c>
      <c r="G37" s="11"/>
      <c r="H37" s="24">
        <f t="shared" si="107"/>
        <v>26</v>
      </c>
      <c r="I37" s="22">
        <v>0.1</v>
      </c>
      <c r="J37" s="18">
        <v>0.15</v>
      </c>
      <c r="K37" s="18">
        <v>0.1</v>
      </c>
      <c r="L37" s="18">
        <v>0.1</v>
      </c>
      <c r="M37" s="18">
        <v>0.3</v>
      </c>
      <c r="N37" s="18">
        <v>0.35</v>
      </c>
      <c r="O37" s="18">
        <v>0.1</v>
      </c>
      <c r="P37" s="18">
        <v>0.19</v>
      </c>
      <c r="Q37" s="18">
        <v>0.46</v>
      </c>
      <c r="R37" s="18">
        <v>0.19</v>
      </c>
      <c r="S37" s="18">
        <v>0.1</v>
      </c>
      <c r="T37" s="18">
        <v>0.1</v>
      </c>
      <c r="U37" s="18">
        <v>0.25</v>
      </c>
      <c r="V37" s="18">
        <v>0.1</v>
      </c>
      <c r="W37" s="18">
        <v>0.1</v>
      </c>
      <c r="X37" s="18">
        <v>0.1</v>
      </c>
      <c r="Y37" s="18">
        <v>0.1</v>
      </c>
      <c r="Z37" s="18">
        <v>0.1</v>
      </c>
      <c r="AA37" s="18">
        <v>0.46</v>
      </c>
      <c r="AB37" s="18">
        <v>0.1</v>
      </c>
      <c r="AC37" s="18">
        <v>0.32</v>
      </c>
      <c r="AD37" s="18">
        <v>0.1</v>
      </c>
      <c r="AE37" s="18">
        <v>0.1</v>
      </c>
      <c r="AF37" s="18">
        <v>0.1</v>
      </c>
      <c r="AG37" s="18">
        <v>0.7</v>
      </c>
      <c r="AH37" s="18">
        <v>1</v>
      </c>
      <c r="AI37" s="18">
        <v>0.85</v>
      </c>
      <c r="AJ37" s="18">
        <v>0.3</v>
      </c>
      <c r="AK37" s="18">
        <v>0.5</v>
      </c>
      <c r="AL37" s="18">
        <v>0.55000000000000004</v>
      </c>
      <c r="AM37" s="18">
        <v>0.36</v>
      </c>
      <c r="AN37" s="18">
        <v>0.1</v>
      </c>
      <c r="AO37" s="18">
        <v>0.12</v>
      </c>
      <c r="AP37" s="18">
        <v>0.1</v>
      </c>
      <c r="AQ37" s="18">
        <v>0.1</v>
      </c>
      <c r="AR37" s="18">
        <v>0.1</v>
      </c>
      <c r="AS37" s="18">
        <v>0.1</v>
      </c>
      <c r="AT37" s="18">
        <v>0.11</v>
      </c>
      <c r="AU37" s="18">
        <v>0.1</v>
      </c>
      <c r="AV37" s="18">
        <v>0.17</v>
      </c>
      <c r="AW37" s="18">
        <v>0.24</v>
      </c>
      <c r="AX37" s="18">
        <v>0.23</v>
      </c>
      <c r="AY37" s="18">
        <v>0.1</v>
      </c>
      <c r="AZ37" s="18">
        <v>0.1</v>
      </c>
      <c r="BA37" s="18">
        <v>0.1</v>
      </c>
      <c r="BB37" s="18">
        <v>0.1</v>
      </c>
      <c r="BC37" s="18">
        <v>0.21</v>
      </c>
      <c r="BD37" s="18">
        <v>0.11</v>
      </c>
      <c r="BE37" s="18">
        <v>0.1</v>
      </c>
      <c r="BF37" s="18">
        <v>0.1</v>
      </c>
      <c r="BG37" s="19">
        <v>0.13</v>
      </c>
      <c r="BH37" s="35"/>
      <c r="BI37" s="70">
        <f t="shared" si="2"/>
        <v>0</v>
      </c>
      <c r="BJ37" s="42">
        <f t="shared" si="3"/>
        <v>0</v>
      </c>
      <c r="BK37" s="38">
        <f t="shared" si="4"/>
        <v>0</v>
      </c>
      <c r="BL37" s="38">
        <f t="shared" si="5"/>
        <v>0</v>
      </c>
      <c r="BM37" s="38">
        <f t="shared" si="6"/>
        <v>0</v>
      </c>
      <c r="BN37" s="38">
        <f t="shared" si="7"/>
        <v>0</v>
      </c>
      <c r="BO37" s="38">
        <f t="shared" si="8"/>
        <v>0</v>
      </c>
      <c r="BP37" s="38">
        <f t="shared" si="9"/>
        <v>0</v>
      </c>
      <c r="BQ37" s="38">
        <f t="shared" si="10"/>
        <v>0</v>
      </c>
      <c r="BR37" s="38">
        <f t="shared" si="11"/>
        <v>0</v>
      </c>
      <c r="BS37" s="38">
        <f t="shared" si="12"/>
        <v>0</v>
      </c>
      <c r="BT37" s="38">
        <f t="shared" si="13"/>
        <v>0</v>
      </c>
      <c r="BU37" s="38">
        <f t="shared" si="14"/>
        <v>0</v>
      </c>
      <c r="BV37" s="38">
        <f t="shared" si="15"/>
        <v>0</v>
      </c>
      <c r="BW37" s="38">
        <f t="shared" si="16"/>
        <v>0</v>
      </c>
      <c r="BX37" s="38">
        <f t="shared" si="17"/>
        <v>0</v>
      </c>
      <c r="BY37" s="38">
        <f t="shared" si="18"/>
        <v>0</v>
      </c>
      <c r="BZ37" s="38">
        <f t="shared" si="19"/>
        <v>0</v>
      </c>
      <c r="CA37" s="38">
        <f t="shared" si="20"/>
        <v>0</v>
      </c>
      <c r="CB37" s="38">
        <f t="shared" si="21"/>
        <v>0</v>
      </c>
      <c r="CC37" s="38">
        <f t="shared" si="22"/>
        <v>0</v>
      </c>
      <c r="CD37" s="38">
        <f t="shared" si="23"/>
        <v>0</v>
      </c>
      <c r="CE37" s="38">
        <f t="shared" si="24"/>
        <v>0</v>
      </c>
      <c r="CF37" s="38">
        <f t="shared" si="25"/>
        <v>0</v>
      </c>
      <c r="CG37" s="38">
        <f t="shared" si="26"/>
        <v>0</v>
      </c>
      <c r="CH37" s="38">
        <f t="shared" si="27"/>
        <v>0</v>
      </c>
      <c r="CI37" s="38">
        <f t="shared" si="28"/>
        <v>0</v>
      </c>
      <c r="CJ37" s="38">
        <f t="shared" si="29"/>
        <v>0</v>
      </c>
      <c r="CK37" s="38">
        <f t="shared" si="30"/>
        <v>0</v>
      </c>
      <c r="CL37" s="38">
        <f t="shared" si="31"/>
        <v>0</v>
      </c>
      <c r="CM37" s="38">
        <f t="shared" si="32"/>
        <v>0</v>
      </c>
      <c r="CN37" s="38">
        <f t="shared" si="33"/>
        <v>0</v>
      </c>
      <c r="CO37" s="38">
        <f t="shared" si="34"/>
        <v>0</v>
      </c>
      <c r="CP37" s="38">
        <f t="shared" si="35"/>
        <v>0</v>
      </c>
      <c r="CQ37" s="38">
        <f t="shared" si="36"/>
        <v>0</v>
      </c>
      <c r="CR37" s="38">
        <f t="shared" si="37"/>
        <v>0</v>
      </c>
      <c r="CS37" s="38">
        <f t="shared" si="38"/>
        <v>0</v>
      </c>
      <c r="CT37" s="38">
        <f t="shared" si="39"/>
        <v>0</v>
      </c>
      <c r="CU37" s="38">
        <f t="shared" si="40"/>
        <v>0</v>
      </c>
      <c r="CV37" s="38">
        <f t="shared" si="41"/>
        <v>0</v>
      </c>
      <c r="CW37" s="38">
        <f t="shared" si="42"/>
        <v>0</v>
      </c>
      <c r="CX37" s="38">
        <f t="shared" si="43"/>
        <v>0</v>
      </c>
      <c r="CY37" s="38">
        <f t="shared" si="44"/>
        <v>0</v>
      </c>
      <c r="CZ37" s="38">
        <f t="shared" si="45"/>
        <v>0</v>
      </c>
      <c r="DA37" s="38">
        <f t="shared" si="46"/>
        <v>0</v>
      </c>
      <c r="DB37" s="38">
        <f t="shared" si="47"/>
        <v>0</v>
      </c>
      <c r="DC37" s="38">
        <f t="shared" si="48"/>
        <v>0</v>
      </c>
      <c r="DD37" s="38">
        <f t="shared" si="49"/>
        <v>0</v>
      </c>
      <c r="DE37" s="38">
        <f t="shared" si="50"/>
        <v>0</v>
      </c>
      <c r="DF37" s="38">
        <f t="shared" si="51"/>
        <v>0</v>
      </c>
      <c r="DG37" s="38">
        <f t="shared" si="52"/>
        <v>0</v>
      </c>
      <c r="DH37" s="39">
        <f t="shared" si="53"/>
        <v>0</v>
      </c>
      <c r="DJ37" s="70">
        <f t="shared" si="54"/>
        <v>0</v>
      </c>
      <c r="DK37" s="42">
        <f t="shared" si="55"/>
        <v>0</v>
      </c>
      <c r="DL37" s="38">
        <f t="shared" si="56"/>
        <v>0</v>
      </c>
      <c r="DM37" s="38">
        <f t="shared" si="57"/>
        <v>0</v>
      </c>
      <c r="DN37" s="38">
        <f t="shared" si="58"/>
        <v>0</v>
      </c>
      <c r="DO37" s="38">
        <f t="shared" si="59"/>
        <v>0</v>
      </c>
      <c r="DP37" s="38">
        <f t="shared" si="60"/>
        <v>0</v>
      </c>
      <c r="DQ37" s="38">
        <f t="shared" si="61"/>
        <v>0</v>
      </c>
      <c r="DR37" s="38">
        <f t="shared" si="62"/>
        <v>0</v>
      </c>
      <c r="DS37" s="38">
        <f t="shared" si="63"/>
        <v>0</v>
      </c>
      <c r="DT37" s="38">
        <f t="shared" si="64"/>
        <v>0</v>
      </c>
      <c r="DU37" s="38">
        <f t="shared" si="65"/>
        <v>0</v>
      </c>
      <c r="DV37" s="38">
        <f t="shared" si="66"/>
        <v>0</v>
      </c>
      <c r="DW37" s="38">
        <f t="shared" si="67"/>
        <v>0</v>
      </c>
      <c r="DX37" s="38">
        <f t="shared" si="68"/>
        <v>0</v>
      </c>
      <c r="DY37" s="38">
        <f t="shared" si="69"/>
        <v>0</v>
      </c>
      <c r="DZ37" s="38">
        <f t="shared" si="70"/>
        <v>0</v>
      </c>
      <c r="EA37" s="38">
        <f t="shared" si="71"/>
        <v>0</v>
      </c>
      <c r="EB37" s="38">
        <f t="shared" si="72"/>
        <v>0</v>
      </c>
      <c r="EC37" s="38">
        <f t="shared" si="73"/>
        <v>0</v>
      </c>
      <c r="ED37" s="38">
        <f t="shared" si="74"/>
        <v>0</v>
      </c>
      <c r="EE37" s="38">
        <f t="shared" si="75"/>
        <v>0</v>
      </c>
      <c r="EF37" s="38">
        <f t="shared" si="76"/>
        <v>0</v>
      </c>
      <c r="EG37" s="38">
        <f t="shared" si="77"/>
        <v>0</v>
      </c>
      <c r="EH37" s="38">
        <f t="shared" si="78"/>
        <v>0</v>
      </c>
      <c r="EI37" s="38">
        <f t="shared" si="79"/>
        <v>0</v>
      </c>
      <c r="EJ37" s="38">
        <f t="shared" si="80"/>
        <v>0</v>
      </c>
      <c r="EK37" s="38">
        <f t="shared" si="81"/>
        <v>0</v>
      </c>
      <c r="EL37" s="38">
        <f t="shared" si="82"/>
        <v>0</v>
      </c>
      <c r="EM37" s="38">
        <f t="shared" si="83"/>
        <v>0</v>
      </c>
      <c r="EN37" s="38">
        <f t="shared" si="84"/>
        <v>0</v>
      </c>
      <c r="EO37" s="38">
        <f t="shared" si="85"/>
        <v>0</v>
      </c>
      <c r="EP37" s="38">
        <f t="shared" si="86"/>
        <v>0</v>
      </c>
      <c r="EQ37" s="38">
        <f t="shared" si="87"/>
        <v>0</v>
      </c>
      <c r="ER37" s="38">
        <f t="shared" si="88"/>
        <v>0</v>
      </c>
      <c r="ES37" s="38">
        <f t="shared" si="89"/>
        <v>0</v>
      </c>
      <c r="ET37" s="38">
        <f t="shared" si="90"/>
        <v>0</v>
      </c>
      <c r="EU37" s="38">
        <f t="shared" si="91"/>
        <v>0</v>
      </c>
      <c r="EV37" s="38">
        <f t="shared" si="92"/>
        <v>0</v>
      </c>
      <c r="EW37" s="38">
        <f t="shared" si="93"/>
        <v>0</v>
      </c>
      <c r="EX37" s="38">
        <f t="shared" si="94"/>
        <v>0</v>
      </c>
      <c r="EY37" s="38">
        <f t="shared" si="95"/>
        <v>0</v>
      </c>
      <c r="EZ37" s="38">
        <f t="shared" si="96"/>
        <v>0</v>
      </c>
      <c r="FA37" s="38">
        <f t="shared" si="97"/>
        <v>0</v>
      </c>
      <c r="FB37" s="38">
        <f t="shared" si="98"/>
        <v>0</v>
      </c>
      <c r="FC37" s="38">
        <f t="shared" si="99"/>
        <v>0</v>
      </c>
      <c r="FD37" s="38">
        <f t="shared" si="100"/>
        <v>0</v>
      </c>
      <c r="FE37" s="38">
        <f t="shared" si="101"/>
        <v>0</v>
      </c>
      <c r="FF37" s="38">
        <f t="shared" si="102"/>
        <v>0</v>
      </c>
      <c r="FG37" s="38">
        <f t="shared" si="103"/>
        <v>0</v>
      </c>
      <c r="FH37" s="38">
        <f t="shared" si="104"/>
        <v>0</v>
      </c>
      <c r="FI37" s="39">
        <f t="shared" si="105"/>
        <v>0</v>
      </c>
    </row>
    <row r="38" spans="1:165" ht="21" customHeight="1" x14ac:dyDescent="0.2">
      <c r="A38" s="16">
        <f t="shared" si="106"/>
        <v>9</v>
      </c>
      <c r="B38" s="16">
        <v>3</v>
      </c>
      <c r="C38" s="15">
        <f t="shared" si="1"/>
        <v>27</v>
      </c>
      <c r="D38" s="203"/>
      <c r="E38" s="13">
        <v>0.42</v>
      </c>
      <c r="F38" s="13">
        <v>0.36</v>
      </c>
      <c r="G38" s="11"/>
      <c r="H38" s="24">
        <f t="shared" si="107"/>
        <v>27</v>
      </c>
      <c r="I38" s="22">
        <v>0.1</v>
      </c>
      <c r="J38" s="18">
        <v>0.1</v>
      </c>
      <c r="K38" s="18">
        <v>0.1</v>
      </c>
      <c r="L38" s="18">
        <v>0.1</v>
      </c>
      <c r="M38" s="18">
        <v>0.1</v>
      </c>
      <c r="N38" s="18">
        <v>0.1</v>
      </c>
      <c r="O38" s="18">
        <v>0.55000000000000004</v>
      </c>
      <c r="P38" s="18">
        <v>0.2</v>
      </c>
      <c r="Q38" s="18">
        <v>0.1</v>
      </c>
      <c r="R38" s="18">
        <v>0.1</v>
      </c>
      <c r="S38" s="18">
        <v>0.3</v>
      </c>
      <c r="T38" s="18">
        <v>0.1</v>
      </c>
      <c r="U38" s="18">
        <v>0.13</v>
      </c>
      <c r="V38" s="18">
        <v>0.1</v>
      </c>
      <c r="W38" s="18">
        <v>0.49</v>
      </c>
      <c r="X38" s="18">
        <v>0.1</v>
      </c>
      <c r="Y38" s="18">
        <v>0.17</v>
      </c>
      <c r="Z38" s="18">
        <v>0.62</v>
      </c>
      <c r="AA38" s="18">
        <v>0.16</v>
      </c>
      <c r="AB38" s="18">
        <v>0.1</v>
      </c>
      <c r="AC38" s="18">
        <v>0.52</v>
      </c>
      <c r="AD38" s="18">
        <v>0.1</v>
      </c>
      <c r="AE38" s="18">
        <v>0.1</v>
      </c>
      <c r="AF38" s="18">
        <v>0.1</v>
      </c>
      <c r="AG38" s="18">
        <v>0.75</v>
      </c>
      <c r="AH38" s="18">
        <v>0.85</v>
      </c>
      <c r="AI38" s="18">
        <v>1</v>
      </c>
      <c r="AJ38" s="18">
        <v>0.35</v>
      </c>
      <c r="AK38" s="18">
        <v>0.3</v>
      </c>
      <c r="AL38" s="18">
        <v>0.45</v>
      </c>
      <c r="AM38" s="18">
        <v>0.1</v>
      </c>
      <c r="AN38" s="18">
        <v>0.1</v>
      </c>
      <c r="AO38" s="18">
        <v>0.1</v>
      </c>
      <c r="AP38" s="18">
        <v>0.24</v>
      </c>
      <c r="AQ38" s="18">
        <v>0.1</v>
      </c>
      <c r="AR38" s="18">
        <v>0.1</v>
      </c>
      <c r="AS38" s="18">
        <v>0.1</v>
      </c>
      <c r="AT38" s="18">
        <v>0.1</v>
      </c>
      <c r="AU38" s="18">
        <v>0.1</v>
      </c>
      <c r="AV38" s="18">
        <v>0.1</v>
      </c>
      <c r="AW38" s="18">
        <v>0.1</v>
      </c>
      <c r="AX38" s="18">
        <v>0.1</v>
      </c>
      <c r="AY38" s="18">
        <v>0.15</v>
      </c>
      <c r="AZ38" s="18">
        <v>0.1</v>
      </c>
      <c r="BA38" s="18">
        <v>0.1</v>
      </c>
      <c r="BB38" s="18">
        <v>0.1</v>
      </c>
      <c r="BC38" s="18">
        <v>0.1</v>
      </c>
      <c r="BD38" s="18">
        <v>0.1</v>
      </c>
      <c r="BE38" s="18">
        <v>0.63</v>
      </c>
      <c r="BF38" s="18">
        <v>0.1</v>
      </c>
      <c r="BG38" s="19">
        <v>0.1</v>
      </c>
      <c r="BH38" s="35"/>
      <c r="BI38" s="70">
        <f t="shared" si="2"/>
        <v>0</v>
      </c>
      <c r="BJ38" s="42">
        <f t="shared" si="3"/>
        <v>0</v>
      </c>
      <c r="BK38" s="38">
        <f t="shared" si="4"/>
        <v>0</v>
      </c>
      <c r="BL38" s="38">
        <f t="shared" si="5"/>
        <v>0</v>
      </c>
      <c r="BM38" s="38">
        <f t="shared" si="6"/>
        <v>0</v>
      </c>
      <c r="BN38" s="38">
        <f t="shared" si="7"/>
        <v>0</v>
      </c>
      <c r="BO38" s="38">
        <f t="shared" si="8"/>
        <v>0</v>
      </c>
      <c r="BP38" s="38">
        <f t="shared" si="9"/>
        <v>0</v>
      </c>
      <c r="BQ38" s="38">
        <f t="shared" si="10"/>
        <v>0</v>
      </c>
      <c r="BR38" s="38">
        <f t="shared" si="11"/>
        <v>0</v>
      </c>
      <c r="BS38" s="38">
        <f t="shared" si="12"/>
        <v>0</v>
      </c>
      <c r="BT38" s="38">
        <f t="shared" si="13"/>
        <v>0</v>
      </c>
      <c r="BU38" s="38">
        <f t="shared" si="14"/>
        <v>0</v>
      </c>
      <c r="BV38" s="38">
        <f t="shared" si="15"/>
        <v>0</v>
      </c>
      <c r="BW38" s="38">
        <f t="shared" si="16"/>
        <v>0</v>
      </c>
      <c r="BX38" s="38">
        <f t="shared" si="17"/>
        <v>0</v>
      </c>
      <c r="BY38" s="38">
        <f t="shared" si="18"/>
        <v>0</v>
      </c>
      <c r="BZ38" s="38">
        <f t="shared" si="19"/>
        <v>0</v>
      </c>
      <c r="CA38" s="38">
        <f t="shared" si="20"/>
        <v>0</v>
      </c>
      <c r="CB38" s="38">
        <f t="shared" si="21"/>
        <v>0</v>
      </c>
      <c r="CC38" s="38">
        <f t="shared" si="22"/>
        <v>0</v>
      </c>
      <c r="CD38" s="38">
        <f t="shared" si="23"/>
        <v>0</v>
      </c>
      <c r="CE38" s="38">
        <f t="shared" si="24"/>
        <v>0</v>
      </c>
      <c r="CF38" s="38">
        <f t="shared" si="25"/>
        <v>0</v>
      </c>
      <c r="CG38" s="38">
        <f t="shared" si="26"/>
        <v>0</v>
      </c>
      <c r="CH38" s="38">
        <f t="shared" si="27"/>
        <v>0</v>
      </c>
      <c r="CI38" s="38">
        <f t="shared" si="28"/>
        <v>0</v>
      </c>
      <c r="CJ38" s="38">
        <f t="shared" si="29"/>
        <v>0</v>
      </c>
      <c r="CK38" s="38">
        <f t="shared" si="30"/>
        <v>0</v>
      </c>
      <c r="CL38" s="38">
        <f t="shared" si="31"/>
        <v>0</v>
      </c>
      <c r="CM38" s="38">
        <f t="shared" si="32"/>
        <v>0</v>
      </c>
      <c r="CN38" s="38">
        <f t="shared" si="33"/>
        <v>0</v>
      </c>
      <c r="CO38" s="38">
        <f t="shared" si="34"/>
        <v>0</v>
      </c>
      <c r="CP38" s="38">
        <f t="shared" si="35"/>
        <v>0</v>
      </c>
      <c r="CQ38" s="38">
        <f t="shared" si="36"/>
        <v>0</v>
      </c>
      <c r="CR38" s="38">
        <f t="shared" si="37"/>
        <v>0</v>
      </c>
      <c r="CS38" s="38">
        <f t="shared" si="38"/>
        <v>0</v>
      </c>
      <c r="CT38" s="38">
        <f t="shared" si="39"/>
        <v>0</v>
      </c>
      <c r="CU38" s="38">
        <f t="shared" si="40"/>
        <v>0</v>
      </c>
      <c r="CV38" s="38">
        <f t="shared" si="41"/>
        <v>0</v>
      </c>
      <c r="CW38" s="38">
        <f t="shared" si="42"/>
        <v>0</v>
      </c>
      <c r="CX38" s="38">
        <f t="shared" si="43"/>
        <v>0</v>
      </c>
      <c r="CY38" s="38">
        <f t="shared" si="44"/>
        <v>0</v>
      </c>
      <c r="CZ38" s="38">
        <f t="shared" si="45"/>
        <v>0</v>
      </c>
      <c r="DA38" s="38">
        <f t="shared" si="46"/>
        <v>0</v>
      </c>
      <c r="DB38" s="38">
        <f t="shared" si="47"/>
        <v>0</v>
      </c>
      <c r="DC38" s="38">
        <f t="shared" si="48"/>
        <v>0</v>
      </c>
      <c r="DD38" s="38">
        <f t="shared" si="49"/>
        <v>0</v>
      </c>
      <c r="DE38" s="38">
        <f t="shared" si="50"/>
        <v>0</v>
      </c>
      <c r="DF38" s="38">
        <f t="shared" si="51"/>
        <v>0</v>
      </c>
      <c r="DG38" s="38">
        <f t="shared" si="52"/>
        <v>0</v>
      </c>
      <c r="DH38" s="39">
        <f t="shared" si="53"/>
        <v>0</v>
      </c>
      <c r="DJ38" s="70">
        <f t="shared" si="54"/>
        <v>0</v>
      </c>
      <c r="DK38" s="42">
        <f t="shared" si="55"/>
        <v>0</v>
      </c>
      <c r="DL38" s="38">
        <f t="shared" si="56"/>
        <v>0</v>
      </c>
      <c r="DM38" s="38">
        <f t="shared" si="57"/>
        <v>0</v>
      </c>
      <c r="DN38" s="38">
        <f t="shared" si="58"/>
        <v>0</v>
      </c>
      <c r="DO38" s="38">
        <f t="shared" si="59"/>
        <v>0</v>
      </c>
      <c r="DP38" s="38">
        <f t="shared" si="60"/>
        <v>0</v>
      </c>
      <c r="DQ38" s="38">
        <f t="shared" si="61"/>
        <v>0</v>
      </c>
      <c r="DR38" s="38">
        <f t="shared" si="62"/>
        <v>0</v>
      </c>
      <c r="DS38" s="38">
        <f t="shared" si="63"/>
        <v>0</v>
      </c>
      <c r="DT38" s="38">
        <f t="shared" si="64"/>
        <v>0</v>
      </c>
      <c r="DU38" s="38">
        <f t="shared" si="65"/>
        <v>0</v>
      </c>
      <c r="DV38" s="38">
        <f t="shared" si="66"/>
        <v>0</v>
      </c>
      <c r="DW38" s="38">
        <f t="shared" si="67"/>
        <v>0</v>
      </c>
      <c r="DX38" s="38">
        <f t="shared" si="68"/>
        <v>0</v>
      </c>
      <c r="DY38" s="38">
        <f t="shared" si="69"/>
        <v>0</v>
      </c>
      <c r="DZ38" s="38">
        <f t="shared" si="70"/>
        <v>0</v>
      </c>
      <c r="EA38" s="38">
        <f t="shared" si="71"/>
        <v>0</v>
      </c>
      <c r="EB38" s="38">
        <f t="shared" si="72"/>
        <v>0</v>
      </c>
      <c r="EC38" s="38">
        <f t="shared" si="73"/>
        <v>0</v>
      </c>
      <c r="ED38" s="38">
        <f t="shared" si="74"/>
        <v>0</v>
      </c>
      <c r="EE38" s="38">
        <f t="shared" si="75"/>
        <v>0</v>
      </c>
      <c r="EF38" s="38">
        <f t="shared" si="76"/>
        <v>0</v>
      </c>
      <c r="EG38" s="38">
        <f t="shared" si="77"/>
        <v>0</v>
      </c>
      <c r="EH38" s="38">
        <f t="shared" si="78"/>
        <v>0</v>
      </c>
      <c r="EI38" s="38">
        <f t="shared" si="79"/>
        <v>0</v>
      </c>
      <c r="EJ38" s="38">
        <f t="shared" si="80"/>
        <v>0</v>
      </c>
      <c r="EK38" s="38">
        <f t="shared" si="81"/>
        <v>0</v>
      </c>
      <c r="EL38" s="38">
        <f t="shared" si="82"/>
        <v>0</v>
      </c>
      <c r="EM38" s="38">
        <f t="shared" si="83"/>
        <v>0</v>
      </c>
      <c r="EN38" s="38">
        <f t="shared" si="84"/>
        <v>0</v>
      </c>
      <c r="EO38" s="38">
        <f t="shared" si="85"/>
        <v>0</v>
      </c>
      <c r="EP38" s="38">
        <f t="shared" si="86"/>
        <v>0</v>
      </c>
      <c r="EQ38" s="38">
        <f t="shared" si="87"/>
        <v>0</v>
      </c>
      <c r="ER38" s="38">
        <f t="shared" si="88"/>
        <v>0</v>
      </c>
      <c r="ES38" s="38">
        <f t="shared" si="89"/>
        <v>0</v>
      </c>
      <c r="ET38" s="38">
        <f t="shared" si="90"/>
        <v>0</v>
      </c>
      <c r="EU38" s="38">
        <f t="shared" si="91"/>
        <v>0</v>
      </c>
      <c r="EV38" s="38">
        <f t="shared" si="92"/>
        <v>0</v>
      </c>
      <c r="EW38" s="38">
        <f t="shared" si="93"/>
        <v>0</v>
      </c>
      <c r="EX38" s="38">
        <f t="shared" si="94"/>
        <v>0</v>
      </c>
      <c r="EY38" s="38">
        <f t="shared" si="95"/>
        <v>0</v>
      </c>
      <c r="EZ38" s="38">
        <f t="shared" si="96"/>
        <v>0</v>
      </c>
      <c r="FA38" s="38">
        <f t="shared" si="97"/>
        <v>0</v>
      </c>
      <c r="FB38" s="38">
        <f t="shared" si="98"/>
        <v>0</v>
      </c>
      <c r="FC38" s="38">
        <f t="shared" si="99"/>
        <v>0</v>
      </c>
      <c r="FD38" s="38">
        <f t="shared" si="100"/>
        <v>0</v>
      </c>
      <c r="FE38" s="38">
        <f t="shared" si="101"/>
        <v>0</v>
      </c>
      <c r="FF38" s="38">
        <f t="shared" si="102"/>
        <v>0</v>
      </c>
      <c r="FG38" s="38">
        <f t="shared" si="103"/>
        <v>0</v>
      </c>
      <c r="FH38" s="38">
        <f t="shared" si="104"/>
        <v>0</v>
      </c>
      <c r="FI38" s="39">
        <f t="shared" si="105"/>
        <v>0</v>
      </c>
    </row>
    <row r="39" spans="1:165" ht="21" customHeight="1" x14ac:dyDescent="0.2">
      <c r="A39" s="16">
        <f t="shared" si="106"/>
        <v>10</v>
      </c>
      <c r="B39" s="16">
        <v>1</v>
      </c>
      <c r="C39" s="15">
        <f t="shared" si="1"/>
        <v>28</v>
      </c>
      <c r="D39" s="203"/>
      <c r="E39" s="13">
        <v>0.35</v>
      </c>
      <c r="F39" s="13">
        <v>0.28000000000000003</v>
      </c>
      <c r="G39" s="11"/>
      <c r="H39" s="24">
        <f t="shared" si="107"/>
        <v>28</v>
      </c>
      <c r="I39" s="22">
        <v>0.12</v>
      </c>
      <c r="J39" s="18">
        <v>0.1</v>
      </c>
      <c r="K39" s="18">
        <v>0.1</v>
      </c>
      <c r="L39" s="18">
        <v>0.13</v>
      </c>
      <c r="M39" s="18">
        <v>0.1</v>
      </c>
      <c r="N39" s="18">
        <v>0.1</v>
      </c>
      <c r="O39" s="18">
        <v>0.1</v>
      </c>
      <c r="P39" s="18">
        <v>0.1</v>
      </c>
      <c r="Q39" s="18">
        <v>0.1</v>
      </c>
      <c r="R39" s="18">
        <v>0.1</v>
      </c>
      <c r="S39" s="18">
        <v>0.1</v>
      </c>
      <c r="T39" s="18">
        <v>0.1</v>
      </c>
      <c r="U39" s="18">
        <v>0.33</v>
      </c>
      <c r="V39" s="18">
        <v>0.1</v>
      </c>
      <c r="W39" s="18">
        <v>0.1</v>
      </c>
      <c r="X39" s="18">
        <v>0.19</v>
      </c>
      <c r="Y39" s="18">
        <v>0.15</v>
      </c>
      <c r="Z39" s="18">
        <v>0.1</v>
      </c>
      <c r="AA39" s="18">
        <v>0.1</v>
      </c>
      <c r="AB39" s="18">
        <v>0.34</v>
      </c>
      <c r="AC39" s="18">
        <v>0.1</v>
      </c>
      <c r="AD39" s="18">
        <v>0.1</v>
      </c>
      <c r="AE39" s="18">
        <v>0.1</v>
      </c>
      <c r="AF39" s="18">
        <v>0.1</v>
      </c>
      <c r="AG39" s="18">
        <v>0.3</v>
      </c>
      <c r="AH39" s="18">
        <v>0.3</v>
      </c>
      <c r="AI39" s="18">
        <v>0.35</v>
      </c>
      <c r="AJ39" s="18">
        <v>1</v>
      </c>
      <c r="AK39" s="18">
        <v>0.7</v>
      </c>
      <c r="AL39" s="18">
        <v>0.75</v>
      </c>
      <c r="AM39" s="18">
        <v>0.1</v>
      </c>
      <c r="AN39" s="18">
        <v>0.15</v>
      </c>
      <c r="AO39" s="18">
        <v>0.1</v>
      </c>
      <c r="AP39" s="18">
        <v>0.1</v>
      </c>
      <c r="AQ39" s="18">
        <v>0.15</v>
      </c>
      <c r="AR39" s="18">
        <v>0.24</v>
      </c>
      <c r="AS39" s="18">
        <v>0.1</v>
      </c>
      <c r="AT39" s="18">
        <v>0.55000000000000004</v>
      </c>
      <c r="AU39" s="18">
        <v>0.1</v>
      </c>
      <c r="AV39" s="18">
        <v>0.1</v>
      </c>
      <c r="AW39" s="18">
        <v>0.1</v>
      </c>
      <c r="AX39" s="18">
        <v>0.1</v>
      </c>
      <c r="AY39" s="18">
        <v>0.1</v>
      </c>
      <c r="AZ39" s="18">
        <v>0.1</v>
      </c>
      <c r="BA39" s="18">
        <v>0.1</v>
      </c>
      <c r="BB39" s="18">
        <v>0.1</v>
      </c>
      <c r="BC39" s="18">
        <v>0.4</v>
      </c>
      <c r="BD39" s="18">
        <v>0.1</v>
      </c>
      <c r="BE39" s="18">
        <v>0.1</v>
      </c>
      <c r="BF39" s="18">
        <v>0.1</v>
      </c>
      <c r="BG39" s="19">
        <v>0.1</v>
      </c>
      <c r="BH39" s="35"/>
      <c r="BI39" s="70">
        <f t="shared" si="2"/>
        <v>0</v>
      </c>
      <c r="BJ39" s="42">
        <f t="shared" si="3"/>
        <v>0</v>
      </c>
      <c r="BK39" s="38">
        <f t="shared" si="4"/>
        <v>0</v>
      </c>
      <c r="BL39" s="38">
        <f t="shared" si="5"/>
        <v>0</v>
      </c>
      <c r="BM39" s="38">
        <f t="shared" si="6"/>
        <v>0</v>
      </c>
      <c r="BN39" s="38">
        <f t="shared" si="7"/>
        <v>0</v>
      </c>
      <c r="BO39" s="38">
        <f t="shared" si="8"/>
        <v>0</v>
      </c>
      <c r="BP39" s="38">
        <f t="shared" si="9"/>
        <v>0</v>
      </c>
      <c r="BQ39" s="38">
        <f t="shared" si="10"/>
        <v>0</v>
      </c>
      <c r="BR39" s="38">
        <f t="shared" si="11"/>
        <v>0</v>
      </c>
      <c r="BS39" s="38">
        <f t="shared" si="12"/>
        <v>0</v>
      </c>
      <c r="BT39" s="38">
        <f t="shared" si="13"/>
        <v>0</v>
      </c>
      <c r="BU39" s="38">
        <f t="shared" si="14"/>
        <v>0</v>
      </c>
      <c r="BV39" s="38">
        <f t="shared" si="15"/>
        <v>0</v>
      </c>
      <c r="BW39" s="38">
        <f t="shared" si="16"/>
        <v>0</v>
      </c>
      <c r="BX39" s="38">
        <f t="shared" si="17"/>
        <v>0</v>
      </c>
      <c r="BY39" s="38">
        <f t="shared" si="18"/>
        <v>0</v>
      </c>
      <c r="BZ39" s="38">
        <f t="shared" si="19"/>
        <v>0</v>
      </c>
      <c r="CA39" s="38">
        <f t="shared" si="20"/>
        <v>0</v>
      </c>
      <c r="CB39" s="38">
        <f t="shared" si="21"/>
        <v>0</v>
      </c>
      <c r="CC39" s="38">
        <f t="shared" si="22"/>
        <v>0</v>
      </c>
      <c r="CD39" s="38">
        <f t="shared" si="23"/>
        <v>0</v>
      </c>
      <c r="CE39" s="38">
        <f t="shared" si="24"/>
        <v>0</v>
      </c>
      <c r="CF39" s="38">
        <f t="shared" si="25"/>
        <v>0</v>
      </c>
      <c r="CG39" s="38">
        <f t="shared" si="26"/>
        <v>0</v>
      </c>
      <c r="CH39" s="38">
        <f t="shared" si="27"/>
        <v>0</v>
      </c>
      <c r="CI39" s="38">
        <f t="shared" si="28"/>
        <v>0</v>
      </c>
      <c r="CJ39" s="38">
        <f t="shared" si="29"/>
        <v>0</v>
      </c>
      <c r="CK39" s="38">
        <f t="shared" si="30"/>
        <v>0</v>
      </c>
      <c r="CL39" s="38">
        <f t="shared" si="31"/>
        <v>0</v>
      </c>
      <c r="CM39" s="38">
        <f t="shared" si="32"/>
        <v>0</v>
      </c>
      <c r="CN39" s="38">
        <f t="shared" si="33"/>
        <v>0</v>
      </c>
      <c r="CO39" s="38">
        <f t="shared" si="34"/>
        <v>0</v>
      </c>
      <c r="CP39" s="38">
        <f t="shared" si="35"/>
        <v>0</v>
      </c>
      <c r="CQ39" s="38">
        <f t="shared" si="36"/>
        <v>0</v>
      </c>
      <c r="CR39" s="38">
        <f t="shared" si="37"/>
        <v>0</v>
      </c>
      <c r="CS39" s="38">
        <f t="shared" si="38"/>
        <v>0</v>
      </c>
      <c r="CT39" s="38">
        <f t="shared" si="39"/>
        <v>0</v>
      </c>
      <c r="CU39" s="38">
        <f t="shared" si="40"/>
        <v>0</v>
      </c>
      <c r="CV39" s="38">
        <f t="shared" si="41"/>
        <v>0</v>
      </c>
      <c r="CW39" s="38">
        <f t="shared" si="42"/>
        <v>0</v>
      </c>
      <c r="CX39" s="38">
        <f t="shared" si="43"/>
        <v>0</v>
      </c>
      <c r="CY39" s="38">
        <f t="shared" si="44"/>
        <v>0</v>
      </c>
      <c r="CZ39" s="38">
        <f t="shared" si="45"/>
        <v>0</v>
      </c>
      <c r="DA39" s="38">
        <f t="shared" si="46"/>
        <v>0</v>
      </c>
      <c r="DB39" s="38">
        <f t="shared" si="47"/>
        <v>0</v>
      </c>
      <c r="DC39" s="38">
        <f t="shared" si="48"/>
        <v>0</v>
      </c>
      <c r="DD39" s="38">
        <f t="shared" si="49"/>
        <v>0</v>
      </c>
      <c r="DE39" s="38">
        <f t="shared" si="50"/>
        <v>0</v>
      </c>
      <c r="DF39" s="38">
        <f t="shared" si="51"/>
        <v>0</v>
      </c>
      <c r="DG39" s="38">
        <f t="shared" si="52"/>
        <v>0</v>
      </c>
      <c r="DH39" s="39">
        <f t="shared" si="53"/>
        <v>0</v>
      </c>
      <c r="DJ39" s="70">
        <f t="shared" si="54"/>
        <v>0</v>
      </c>
      <c r="DK39" s="42">
        <f t="shared" si="55"/>
        <v>0</v>
      </c>
      <c r="DL39" s="38">
        <f t="shared" si="56"/>
        <v>0</v>
      </c>
      <c r="DM39" s="38">
        <f t="shared" si="57"/>
        <v>0</v>
      </c>
      <c r="DN39" s="38">
        <f t="shared" si="58"/>
        <v>0</v>
      </c>
      <c r="DO39" s="38">
        <f t="shared" si="59"/>
        <v>0</v>
      </c>
      <c r="DP39" s="38">
        <f t="shared" si="60"/>
        <v>0</v>
      </c>
      <c r="DQ39" s="38">
        <f t="shared" si="61"/>
        <v>0</v>
      </c>
      <c r="DR39" s="38">
        <f t="shared" si="62"/>
        <v>0</v>
      </c>
      <c r="DS39" s="38">
        <f t="shared" si="63"/>
        <v>0</v>
      </c>
      <c r="DT39" s="38">
        <f t="shared" si="64"/>
        <v>0</v>
      </c>
      <c r="DU39" s="38">
        <f t="shared" si="65"/>
        <v>0</v>
      </c>
      <c r="DV39" s="38">
        <f t="shared" si="66"/>
        <v>0</v>
      </c>
      <c r="DW39" s="38">
        <f t="shared" si="67"/>
        <v>0</v>
      </c>
      <c r="DX39" s="38">
        <f t="shared" si="68"/>
        <v>0</v>
      </c>
      <c r="DY39" s="38">
        <f t="shared" si="69"/>
        <v>0</v>
      </c>
      <c r="DZ39" s="38">
        <f t="shared" si="70"/>
        <v>0</v>
      </c>
      <c r="EA39" s="38">
        <f t="shared" si="71"/>
        <v>0</v>
      </c>
      <c r="EB39" s="38">
        <f t="shared" si="72"/>
        <v>0</v>
      </c>
      <c r="EC39" s="38">
        <f t="shared" si="73"/>
        <v>0</v>
      </c>
      <c r="ED39" s="38">
        <f t="shared" si="74"/>
        <v>0</v>
      </c>
      <c r="EE39" s="38">
        <f t="shared" si="75"/>
        <v>0</v>
      </c>
      <c r="EF39" s="38">
        <f t="shared" si="76"/>
        <v>0</v>
      </c>
      <c r="EG39" s="38">
        <f t="shared" si="77"/>
        <v>0</v>
      </c>
      <c r="EH39" s="38">
        <f t="shared" si="78"/>
        <v>0</v>
      </c>
      <c r="EI39" s="38">
        <f t="shared" si="79"/>
        <v>0</v>
      </c>
      <c r="EJ39" s="38">
        <f t="shared" si="80"/>
        <v>0</v>
      </c>
      <c r="EK39" s="38">
        <f t="shared" si="81"/>
        <v>0</v>
      </c>
      <c r="EL39" s="38">
        <f t="shared" si="82"/>
        <v>0</v>
      </c>
      <c r="EM39" s="38">
        <f t="shared" si="83"/>
        <v>0</v>
      </c>
      <c r="EN39" s="38">
        <f t="shared" si="84"/>
        <v>0</v>
      </c>
      <c r="EO39" s="38">
        <f t="shared" si="85"/>
        <v>0</v>
      </c>
      <c r="EP39" s="38">
        <f t="shared" si="86"/>
        <v>0</v>
      </c>
      <c r="EQ39" s="38">
        <f t="shared" si="87"/>
        <v>0</v>
      </c>
      <c r="ER39" s="38">
        <f t="shared" si="88"/>
        <v>0</v>
      </c>
      <c r="ES39" s="38">
        <f t="shared" si="89"/>
        <v>0</v>
      </c>
      <c r="ET39" s="38">
        <f t="shared" si="90"/>
        <v>0</v>
      </c>
      <c r="EU39" s="38">
        <f t="shared" si="91"/>
        <v>0</v>
      </c>
      <c r="EV39" s="38">
        <f t="shared" si="92"/>
        <v>0</v>
      </c>
      <c r="EW39" s="38">
        <f t="shared" si="93"/>
        <v>0</v>
      </c>
      <c r="EX39" s="38">
        <f t="shared" si="94"/>
        <v>0</v>
      </c>
      <c r="EY39" s="38">
        <f t="shared" si="95"/>
        <v>0</v>
      </c>
      <c r="EZ39" s="38">
        <f t="shared" si="96"/>
        <v>0</v>
      </c>
      <c r="FA39" s="38">
        <f t="shared" si="97"/>
        <v>0</v>
      </c>
      <c r="FB39" s="38">
        <f t="shared" si="98"/>
        <v>0</v>
      </c>
      <c r="FC39" s="38">
        <f t="shared" si="99"/>
        <v>0</v>
      </c>
      <c r="FD39" s="38">
        <f t="shared" si="100"/>
        <v>0</v>
      </c>
      <c r="FE39" s="38">
        <f t="shared" si="101"/>
        <v>0</v>
      </c>
      <c r="FF39" s="38">
        <f t="shared" si="102"/>
        <v>0</v>
      </c>
      <c r="FG39" s="38">
        <f t="shared" si="103"/>
        <v>0</v>
      </c>
      <c r="FH39" s="38">
        <f t="shared" si="104"/>
        <v>0</v>
      </c>
      <c r="FI39" s="39">
        <f t="shared" si="105"/>
        <v>0</v>
      </c>
    </row>
    <row r="40" spans="1:165" ht="21" customHeight="1" x14ac:dyDescent="0.2">
      <c r="A40" s="16">
        <f t="shared" si="106"/>
        <v>10</v>
      </c>
      <c r="B40" s="16">
        <v>2</v>
      </c>
      <c r="C40" s="15">
        <f t="shared" si="1"/>
        <v>29</v>
      </c>
      <c r="D40" s="203"/>
      <c r="E40" s="13">
        <v>0.35</v>
      </c>
      <c r="F40" s="13">
        <v>0.28000000000000003</v>
      </c>
      <c r="G40" s="11"/>
      <c r="H40" s="24">
        <f t="shared" si="107"/>
        <v>29</v>
      </c>
      <c r="I40" s="22">
        <v>0.1</v>
      </c>
      <c r="J40" s="18">
        <v>0.1</v>
      </c>
      <c r="K40" s="18">
        <v>0.1</v>
      </c>
      <c r="L40" s="18">
        <v>0.1</v>
      </c>
      <c r="M40" s="18">
        <v>0.1</v>
      </c>
      <c r="N40" s="18">
        <v>0.1</v>
      </c>
      <c r="O40" s="18">
        <v>0.15</v>
      </c>
      <c r="P40" s="18">
        <v>0.1</v>
      </c>
      <c r="Q40" s="18">
        <v>0.1</v>
      </c>
      <c r="R40" s="18">
        <v>0.3</v>
      </c>
      <c r="S40" s="18">
        <v>0.1</v>
      </c>
      <c r="T40" s="18">
        <v>0.15</v>
      </c>
      <c r="U40" s="18">
        <v>0.2</v>
      </c>
      <c r="V40" s="18">
        <v>0.1</v>
      </c>
      <c r="W40" s="18">
        <v>0.1</v>
      </c>
      <c r="X40" s="18">
        <v>0.27</v>
      </c>
      <c r="Y40" s="18">
        <v>0.1</v>
      </c>
      <c r="Z40" s="18">
        <v>0.1</v>
      </c>
      <c r="AA40" s="18">
        <v>0.1</v>
      </c>
      <c r="AB40" s="18">
        <v>0.43</v>
      </c>
      <c r="AC40" s="18">
        <v>0.1</v>
      </c>
      <c r="AD40" s="18">
        <v>0.1</v>
      </c>
      <c r="AE40" s="18">
        <v>0.1</v>
      </c>
      <c r="AF40" s="18">
        <v>0.1</v>
      </c>
      <c r="AG40" s="18">
        <v>0.35</v>
      </c>
      <c r="AH40" s="18">
        <v>0.5</v>
      </c>
      <c r="AI40" s="18">
        <v>0.3</v>
      </c>
      <c r="AJ40" s="18">
        <v>0.7</v>
      </c>
      <c r="AK40" s="18">
        <v>1</v>
      </c>
      <c r="AL40" s="18">
        <v>0.85</v>
      </c>
      <c r="AM40" s="18">
        <v>0.1</v>
      </c>
      <c r="AN40" s="18">
        <v>0.1</v>
      </c>
      <c r="AO40" s="18">
        <v>0.1</v>
      </c>
      <c r="AP40" s="18">
        <v>0.21</v>
      </c>
      <c r="AQ40" s="18">
        <v>0.1</v>
      </c>
      <c r="AR40" s="18">
        <v>0.1</v>
      </c>
      <c r="AS40" s="18">
        <v>0.1</v>
      </c>
      <c r="AT40" s="18">
        <v>0.1</v>
      </c>
      <c r="AU40" s="18">
        <v>0.1</v>
      </c>
      <c r="AV40" s="18">
        <v>0.1</v>
      </c>
      <c r="AW40" s="18">
        <v>0.1</v>
      </c>
      <c r="AX40" s="18">
        <v>0.1</v>
      </c>
      <c r="AY40" s="18">
        <v>0.1</v>
      </c>
      <c r="AZ40" s="18">
        <v>0.44</v>
      </c>
      <c r="BA40" s="18">
        <v>0.38</v>
      </c>
      <c r="BB40" s="18">
        <v>0.14000000000000001</v>
      </c>
      <c r="BC40" s="18">
        <v>0.41</v>
      </c>
      <c r="BD40" s="18">
        <v>0.1</v>
      </c>
      <c r="BE40" s="18">
        <v>0.1</v>
      </c>
      <c r="BF40" s="18">
        <v>0.15</v>
      </c>
      <c r="BG40" s="19">
        <v>0.11</v>
      </c>
      <c r="BH40" s="35"/>
      <c r="BI40" s="70">
        <f t="shared" si="2"/>
        <v>0</v>
      </c>
      <c r="BJ40" s="42">
        <f t="shared" si="3"/>
        <v>0</v>
      </c>
      <c r="BK40" s="38">
        <f t="shared" si="4"/>
        <v>0</v>
      </c>
      <c r="BL40" s="38">
        <f t="shared" si="5"/>
        <v>0</v>
      </c>
      <c r="BM40" s="38">
        <f t="shared" si="6"/>
        <v>0</v>
      </c>
      <c r="BN40" s="38">
        <f t="shared" si="7"/>
        <v>0</v>
      </c>
      <c r="BO40" s="38">
        <f t="shared" si="8"/>
        <v>0</v>
      </c>
      <c r="BP40" s="38">
        <f t="shared" si="9"/>
        <v>0</v>
      </c>
      <c r="BQ40" s="38">
        <f t="shared" si="10"/>
        <v>0</v>
      </c>
      <c r="BR40" s="38">
        <f t="shared" si="11"/>
        <v>0</v>
      </c>
      <c r="BS40" s="38">
        <f t="shared" si="12"/>
        <v>0</v>
      </c>
      <c r="BT40" s="38">
        <f t="shared" si="13"/>
        <v>0</v>
      </c>
      <c r="BU40" s="38">
        <f t="shared" si="14"/>
        <v>0</v>
      </c>
      <c r="BV40" s="38">
        <f t="shared" si="15"/>
        <v>0</v>
      </c>
      <c r="BW40" s="38">
        <f t="shared" si="16"/>
        <v>0</v>
      </c>
      <c r="BX40" s="38">
        <f t="shared" si="17"/>
        <v>0</v>
      </c>
      <c r="BY40" s="38">
        <f t="shared" si="18"/>
        <v>0</v>
      </c>
      <c r="BZ40" s="38">
        <f t="shared" si="19"/>
        <v>0</v>
      </c>
      <c r="CA40" s="38">
        <f t="shared" si="20"/>
        <v>0</v>
      </c>
      <c r="CB40" s="38">
        <f t="shared" si="21"/>
        <v>0</v>
      </c>
      <c r="CC40" s="38">
        <f t="shared" si="22"/>
        <v>0</v>
      </c>
      <c r="CD40" s="38">
        <f t="shared" si="23"/>
        <v>0</v>
      </c>
      <c r="CE40" s="38">
        <f t="shared" si="24"/>
        <v>0</v>
      </c>
      <c r="CF40" s="38">
        <f t="shared" si="25"/>
        <v>0</v>
      </c>
      <c r="CG40" s="38">
        <f t="shared" si="26"/>
        <v>0</v>
      </c>
      <c r="CH40" s="38">
        <f t="shared" si="27"/>
        <v>0</v>
      </c>
      <c r="CI40" s="38">
        <f t="shared" si="28"/>
        <v>0</v>
      </c>
      <c r="CJ40" s="38">
        <f t="shared" si="29"/>
        <v>0</v>
      </c>
      <c r="CK40" s="38">
        <f t="shared" si="30"/>
        <v>0</v>
      </c>
      <c r="CL40" s="38">
        <f t="shared" si="31"/>
        <v>0</v>
      </c>
      <c r="CM40" s="38">
        <f t="shared" si="32"/>
        <v>0</v>
      </c>
      <c r="CN40" s="38">
        <f t="shared" si="33"/>
        <v>0</v>
      </c>
      <c r="CO40" s="38">
        <f t="shared" si="34"/>
        <v>0</v>
      </c>
      <c r="CP40" s="38">
        <f t="shared" si="35"/>
        <v>0</v>
      </c>
      <c r="CQ40" s="38">
        <f t="shared" si="36"/>
        <v>0</v>
      </c>
      <c r="CR40" s="38">
        <f t="shared" si="37"/>
        <v>0</v>
      </c>
      <c r="CS40" s="38">
        <f t="shared" si="38"/>
        <v>0</v>
      </c>
      <c r="CT40" s="38">
        <f t="shared" si="39"/>
        <v>0</v>
      </c>
      <c r="CU40" s="38">
        <f t="shared" si="40"/>
        <v>0</v>
      </c>
      <c r="CV40" s="38">
        <f t="shared" si="41"/>
        <v>0</v>
      </c>
      <c r="CW40" s="38">
        <f t="shared" si="42"/>
        <v>0</v>
      </c>
      <c r="CX40" s="38">
        <f t="shared" si="43"/>
        <v>0</v>
      </c>
      <c r="CY40" s="38">
        <f t="shared" si="44"/>
        <v>0</v>
      </c>
      <c r="CZ40" s="38">
        <f t="shared" si="45"/>
        <v>0</v>
      </c>
      <c r="DA40" s="38">
        <f t="shared" si="46"/>
        <v>0</v>
      </c>
      <c r="DB40" s="38">
        <f t="shared" si="47"/>
        <v>0</v>
      </c>
      <c r="DC40" s="38">
        <f t="shared" si="48"/>
        <v>0</v>
      </c>
      <c r="DD40" s="38">
        <f t="shared" si="49"/>
        <v>0</v>
      </c>
      <c r="DE40" s="38">
        <f t="shared" si="50"/>
        <v>0</v>
      </c>
      <c r="DF40" s="38">
        <f t="shared" si="51"/>
        <v>0</v>
      </c>
      <c r="DG40" s="38">
        <f t="shared" si="52"/>
        <v>0</v>
      </c>
      <c r="DH40" s="39">
        <f t="shared" si="53"/>
        <v>0</v>
      </c>
      <c r="DJ40" s="70">
        <f t="shared" si="54"/>
        <v>0</v>
      </c>
      <c r="DK40" s="42">
        <f t="shared" si="55"/>
        <v>0</v>
      </c>
      <c r="DL40" s="38">
        <f t="shared" si="56"/>
        <v>0</v>
      </c>
      <c r="DM40" s="38">
        <f t="shared" si="57"/>
        <v>0</v>
      </c>
      <c r="DN40" s="38">
        <f t="shared" si="58"/>
        <v>0</v>
      </c>
      <c r="DO40" s="38">
        <f t="shared" si="59"/>
        <v>0</v>
      </c>
      <c r="DP40" s="38">
        <f t="shared" si="60"/>
        <v>0</v>
      </c>
      <c r="DQ40" s="38">
        <f t="shared" si="61"/>
        <v>0</v>
      </c>
      <c r="DR40" s="38">
        <f t="shared" si="62"/>
        <v>0</v>
      </c>
      <c r="DS40" s="38">
        <f t="shared" si="63"/>
        <v>0</v>
      </c>
      <c r="DT40" s="38">
        <f t="shared" si="64"/>
        <v>0</v>
      </c>
      <c r="DU40" s="38">
        <f t="shared" si="65"/>
        <v>0</v>
      </c>
      <c r="DV40" s="38">
        <f t="shared" si="66"/>
        <v>0</v>
      </c>
      <c r="DW40" s="38">
        <f t="shared" si="67"/>
        <v>0</v>
      </c>
      <c r="DX40" s="38">
        <f t="shared" si="68"/>
        <v>0</v>
      </c>
      <c r="DY40" s="38">
        <f t="shared" si="69"/>
        <v>0</v>
      </c>
      <c r="DZ40" s="38">
        <f t="shared" si="70"/>
        <v>0</v>
      </c>
      <c r="EA40" s="38">
        <f t="shared" si="71"/>
        <v>0</v>
      </c>
      <c r="EB40" s="38">
        <f t="shared" si="72"/>
        <v>0</v>
      </c>
      <c r="EC40" s="38">
        <f t="shared" si="73"/>
        <v>0</v>
      </c>
      <c r="ED40" s="38">
        <f t="shared" si="74"/>
        <v>0</v>
      </c>
      <c r="EE40" s="38">
        <f t="shared" si="75"/>
        <v>0</v>
      </c>
      <c r="EF40" s="38">
        <f t="shared" si="76"/>
        <v>0</v>
      </c>
      <c r="EG40" s="38">
        <f t="shared" si="77"/>
        <v>0</v>
      </c>
      <c r="EH40" s="38">
        <f t="shared" si="78"/>
        <v>0</v>
      </c>
      <c r="EI40" s="38">
        <f t="shared" si="79"/>
        <v>0</v>
      </c>
      <c r="EJ40" s="38">
        <f t="shared" si="80"/>
        <v>0</v>
      </c>
      <c r="EK40" s="38">
        <f t="shared" si="81"/>
        <v>0</v>
      </c>
      <c r="EL40" s="38">
        <f t="shared" si="82"/>
        <v>0</v>
      </c>
      <c r="EM40" s="38">
        <f t="shared" si="83"/>
        <v>0</v>
      </c>
      <c r="EN40" s="38">
        <f t="shared" si="84"/>
        <v>0</v>
      </c>
      <c r="EO40" s="38">
        <f t="shared" si="85"/>
        <v>0</v>
      </c>
      <c r="EP40" s="38">
        <f t="shared" si="86"/>
        <v>0</v>
      </c>
      <c r="EQ40" s="38">
        <f t="shared" si="87"/>
        <v>0</v>
      </c>
      <c r="ER40" s="38">
        <f t="shared" si="88"/>
        <v>0</v>
      </c>
      <c r="ES40" s="38">
        <f t="shared" si="89"/>
        <v>0</v>
      </c>
      <c r="ET40" s="38">
        <f t="shared" si="90"/>
        <v>0</v>
      </c>
      <c r="EU40" s="38">
        <f t="shared" si="91"/>
        <v>0</v>
      </c>
      <c r="EV40" s="38">
        <f t="shared" si="92"/>
        <v>0</v>
      </c>
      <c r="EW40" s="38">
        <f t="shared" si="93"/>
        <v>0</v>
      </c>
      <c r="EX40" s="38">
        <f t="shared" si="94"/>
        <v>0</v>
      </c>
      <c r="EY40" s="38">
        <f t="shared" si="95"/>
        <v>0</v>
      </c>
      <c r="EZ40" s="38">
        <f t="shared" si="96"/>
        <v>0</v>
      </c>
      <c r="FA40" s="38">
        <f t="shared" si="97"/>
        <v>0</v>
      </c>
      <c r="FB40" s="38">
        <f t="shared" si="98"/>
        <v>0</v>
      </c>
      <c r="FC40" s="38">
        <f t="shared" si="99"/>
        <v>0</v>
      </c>
      <c r="FD40" s="38">
        <f t="shared" si="100"/>
        <v>0</v>
      </c>
      <c r="FE40" s="38">
        <f t="shared" si="101"/>
        <v>0</v>
      </c>
      <c r="FF40" s="38">
        <f t="shared" si="102"/>
        <v>0</v>
      </c>
      <c r="FG40" s="38">
        <f t="shared" si="103"/>
        <v>0</v>
      </c>
      <c r="FH40" s="38">
        <f t="shared" si="104"/>
        <v>0</v>
      </c>
      <c r="FI40" s="39">
        <f t="shared" si="105"/>
        <v>0</v>
      </c>
    </row>
    <row r="41" spans="1:165" ht="21" customHeight="1" x14ac:dyDescent="0.2">
      <c r="A41" s="16">
        <f t="shared" si="106"/>
        <v>10</v>
      </c>
      <c r="B41" s="16">
        <v>3</v>
      </c>
      <c r="C41" s="15">
        <f t="shared" si="1"/>
        <v>30</v>
      </c>
      <c r="D41" s="203"/>
      <c r="E41" s="13">
        <v>0.35</v>
      </c>
      <c r="F41" s="13">
        <v>0.28000000000000003</v>
      </c>
      <c r="G41" s="11"/>
      <c r="H41" s="24">
        <f t="shared" si="107"/>
        <v>30</v>
      </c>
      <c r="I41" s="22">
        <v>0.1</v>
      </c>
      <c r="J41" s="18">
        <v>0.4</v>
      </c>
      <c r="K41" s="18">
        <v>0.2</v>
      </c>
      <c r="L41" s="18">
        <v>0.1</v>
      </c>
      <c r="M41" s="18">
        <v>0.15</v>
      </c>
      <c r="N41" s="18">
        <v>0.2</v>
      </c>
      <c r="O41" s="18">
        <v>0.1</v>
      </c>
      <c r="P41" s="18">
        <v>0.1</v>
      </c>
      <c r="Q41" s="18">
        <v>0.1</v>
      </c>
      <c r="R41" s="18">
        <v>0.15</v>
      </c>
      <c r="S41" s="18">
        <v>0.15</v>
      </c>
      <c r="T41" s="18">
        <v>0.1</v>
      </c>
      <c r="U41" s="18">
        <v>0.1</v>
      </c>
      <c r="V41" s="18">
        <v>0.1</v>
      </c>
      <c r="W41" s="18">
        <v>0.1</v>
      </c>
      <c r="X41" s="18">
        <v>0.1</v>
      </c>
      <c r="Y41" s="18">
        <v>0.11</v>
      </c>
      <c r="Z41" s="18">
        <v>0.1</v>
      </c>
      <c r="AA41" s="18">
        <v>0.1</v>
      </c>
      <c r="AB41" s="18">
        <v>0.19</v>
      </c>
      <c r="AC41" s="18">
        <v>0.1</v>
      </c>
      <c r="AD41" s="18">
        <v>0.1</v>
      </c>
      <c r="AE41" s="18">
        <v>0.1</v>
      </c>
      <c r="AF41" s="18">
        <v>0.1</v>
      </c>
      <c r="AG41" s="18">
        <v>0.25</v>
      </c>
      <c r="AH41" s="18">
        <v>0.55000000000000004</v>
      </c>
      <c r="AI41" s="18">
        <v>0.45</v>
      </c>
      <c r="AJ41" s="18">
        <v>0.75</v>
      </c>
      <c r="AK41" s="18">
        <v>0.85</v>
      </c>
      <c r="AL41" s="18">
        <v>1</v>
      </c>
      <c r="AM41" s="18">
        <v>0.35</v>
      </c>
      <c r="AN41" s="18">
        <v>0.27</v>
      </c>
      <c r="AO41" s="18">
        <v>0.1</v>
      </c>
      <c r="AP41" s="18">
        <v>0.1</v>
      </c>
      <c r="AQ41" s="18">
        <v>0.1</v>
      </c>
      <c r="AR41" s="18">
        <v>0.1</v>
      </c>
      <c r="AS41" s="18">
        <v>0.1</v>
      </c>
      <c r="AT41" s="18">
        <v>0.21</v>
      </c>
      <c r="AU41" s="18">
        <v>0.28999999999999998</v>
      </c>
      <c r="AV41" s="18">
        <v>0.31</v>
      </c>
      <c r="AW41" s="18">
        <v>0.3</v>
      </c>
      <c r="AX41" s="18">
        <v>0.38</v>
      </c>
      <c r="AY41" s="18">
        <v>0.1</v>
      </c>
      <c r="AZ41" s="18">
        <v>0.1</v>
      </c>
      <c r="BA41" s="18">
        <v>0.13</v>
      </c>
      <c r="BB41" s="18">
        <v>0.1</v>
      </c>
      <c r="BC41" s="18">
        <v>0.2</v>
      </c>
      <c r="BD41" s="18">
        <v>0.1</v>
      </c>
      <c r="BE41" s="18">
        <v>0.1</v>
      </c>
      <c r="BF41" s="18">
        <v>0.22</v>
      </c>
      <c r="BG41" s="19">
        <v>0.33</v>
      </c>
      <c r="BH41" s="35"/>
      <c r="BI41" s="70">
        <f t="shared" si="2"/>
        <v>0</v>
      </c>
      <c r="BJ41" s="42">
        <f t="shared" si="3"/>
        <v>0</v>
      </c>
      <c r="BK41" s="38">
        <f t="shared" si="4"/>
        <v>0</v>
      </c>
      <c r="BL41" s="38">
        <f t="shared" si="5"/>
        <v>0</v>
      </c>
      <c r="BM41" s="38">
        <f t="shared" si="6"/>
        <v>0</v>
      </c>
      <c r="BN41" s="38">
        <f t="shared" si="7"/>
        <v>0</v>
      </c>
      <c r="BO41" s="38">
        <f t="shared" si="8"/>
        <v>0</v>
      </c>
      <c r="BP41" s="38">
        <f t="shared" si="9"/>
        <v>0</v>
      </c>
      <c r="BQ41" s="38">
        <f t="shared" si="10"/>
        <v>0</v>
      </c>
      <c r="BR41" s="38">
        <f t="shared" si="11"/>
        <v>0</v>
      </c>
      <c r="BS41" s="38">
        <f t="shared" si="12"/>
        <v>0</v>
      </c>
      <c r="BT41" s="38">
        <f t="shared" si="13"/>
        <v>0</v>
      </c>
      <c r="BU41" s="38">
        <f t="shared" si="14"/>
        <v>0</v>
      </c>
      <c r="BV41" s="38">
        <f t="shared" si="15"/>
        <v>0</v>
      </c>
      <c r="BW41" s="38">
        <f t="shared" si="16"/>
        <v>0</v>
      </c>
      <c r="BX41" s="38">
        <f t="shared" si="17"/>
        <v>0</v>
      </c>
      <c r="BY41" s="38">
        <f t="shared" si="18"/>
        <v>0</v>
      </c>
      <c r="BZ41" s="38">
        <f t="shared" si="19"/>
        <v>0</v>
      </c>
      <c r="CA41" s="38">
        <f t="shared" si="20"/>
        <v>0</v>
      </c>
      <c r="CB41" s="38">
        <f t="shared" si="21"/>
        <v>0</v>
      </c>
      <c r="CC41" s="38">
        <f t="shared" si="22"/>
        <v>0</v>
      </c>
      <c r="CD41" s="38">
        <f t="shared" si="23"/>
        <v>0</v>
      </c>
      <c r="CE41" s="38">
        <f t="shared" si="24"/>
        <v>0</v>
      </c>
      <c r="CF41" s="38">
        <f t="shared" si="25"/>
        <v>0</v>
      </c>
      <c r="CG41" s="38">
        <f t="shared" si="26"/>
        <v>0</v>
      </c>
      <c r="CH41" s="38">
        <f t="shared" si="27"/>
        <v>0</v>
      </c>
      <c r="CI41" s="38">
        <f t="shared" si="28"/>
        <v>0</v>
      </c>
      <c r="CJ41" s="38">
        <f t="shared" si="29"/>
        <v>0</v>
      </c>
      <c r="CK41" s="38">
        <f t="shared" si="30"/>
        <v>0</v>
      </c>
      <c r="CL41" s="38">
        <f t="shared" si="31"/>
        <v>0</v>
      </c>
      <c r="CM41" s="38">
        <f t="shared" si="32"/>
        <v>0</v>
      </c>
      <c r="CN41" s="38">
        <f t="shared" si="33"/>
        <v>0</v>
      </c>
      <c r="CO41" s="38">
        <f t="shared" si="34"/>
        <v>0</v>
      </c>
      <c r="CP41" s="38">
        <f t="shared" si="35"/>
        <v>0</v>
      </c>
      <c r="CQ41" s="38">
        <f t="shared" si="36"/>
        <v>0</v>
      </c>
      <c r="CR41" s="38">
        <f t="shared" si="37"/>
        <v>0</v>
      </c>
      <c r="CS41" s="38">
        <f t="shared" si="38"/>
        <v>0</v>
      </c>
      <c r="CT41" s="38">
        <f t="shared" si="39"/>
        <v>0</v>
      </c>
      <c r="CU41" s="38">
        <f t="shared" si="40"/>
        <v>0</v>
      </c>
      <c r="CV41" s="38">
        <f t="shared" si="41"/>
        <v>0</v>
      </c>
      <c r="CW41" s="38">
        <f t="shared" si="42"/>
        <v>0</v>
      </c>
      <c r="CX41" s="38">
        <f t="shared" si="43"/>
        <v>0</v>
      </c>
      <c r="CY41" s="38">
        <f t="shared" si="44"/>
        <v>0</v>
      </c>
      <c r="CZ41" s="38">
        <f t="shared" si="45"/>
        <v>0</v>
      </c>
      <c r="DA41" s="38">
        <f t="shared" si="46"/>
        <v>0</v>
      </c>
      <c r="DB41" s="38">
        <f t="shared" si="47"/>
        <v>0</v>
      </c>
      <c r="DC41" s="38">
        <f t="shared" si="48"/>
        <v>0</v>
      </c>
      <c r="DD41" s="38">
        <f t="shared" si="49"/>
        <v>0</v>
      </c>
      <c r="DE41" s="38">
        <f t="shared" si="50"/>
        <v>0</v>
      </c>
      <c r="DF41" s="38">
        <f t="shared" si="51"/>
        <v>0</v>
      </c>
      <c r="DG41" s="38">
        <f t="shared" si="52"/>
        <v>0</v>
      </c>
      <c r="DH41" s="39">
        <f t="shared" si="53"/>
        <v>0</v>
      </c>
      <c r="DJ41" s="70">
        <f t="shared" si="54"/>
        <v>0</v>
      </c>
      <c r="DK41" s="42">
        <f t="shared" si="55"/>
        <v>0</v>
      </c>
      <c r="DL41" s="38">
        <f t="shared" si="56"/>
        <v>0</v>
      </c>
      <c r="DM41" s="38">
        <f t="shared" si="57"/>
        <v>0</v>
      </c>
      <c r="DN41" s="38">
        <f t="shared" si="58"/>
        <v>0</v>
      </c>
      <c r="DO41" s="38">
        <f t="shared" si="59"/>
        <v>0</v>
      </c>
      <c r="DP41" s="38">
        <f t="shared" si="60"/>
        <v>0</v>
      </c>
      <c r="DQ41" s="38">
        <f t="shared" si="61"/>
        <v>0</v>
      </c>
      <c r="DR41" s="38">
        <f t="shared" si="62"/>
        <v>0</v>
      </c>
      <c r="DS41" s="38">
        <f t="shared" si="63"/>
        <v>0</v>
      </c>
      <c r="DT41" s="38">
        <f t="shared" si="64"/>
        <v>0</v>
      </c>
      <c r="DU41" s="38">
        <f t="shared" si="65"/>
        <v>0</v>
      </c>
      <c r="DV41" s="38">
        <f t="shared" si="66"/>
        <v>0</v>
      </c>
      <c r="DW41" s="38">
        <f t="shared" si="67"/>
        <v>0</v>
      </c>
      <c r="DX41" s="38">
        <f t="shared" si="68"/>
        <v>0</v>
      </c>
      <c r="DY41" s="38">
        <f t="shared" si="69"/>
        <v>0</v>
      </c>
      <c r="DZ41" s="38">
        <f t="shared" si="70"/>
        <v>0</v>
      </c>
      <c r="EA41" s="38">
        <f t="shared" si="71"/>
        <v>0</v>
      </c>
      <c r="EB41" s="38">
        <f t="shared" si="72"/>
        <v>0</v>
      </c>
      <c r="EC41" s="38">
        <f t="shared" si="73"/>
        <v>0</v>
      </c>
      <c r="ED41" s="38">
        <f t="shared" si="74"/>
        <v>0</v>
      </c>
      <c r="EE41" s="38">
        <f t="shared" si="75"/>
        <v>0</v>
      </c>
      <c r="EF41" s="38">
        <f t="shared" si="76"/>
        <v>0</v>
      </c>
      <c r="EG41" s="38">
        <f t="shared" si="77"/>
        <v>0</v>
      </c>
      <c r="EH41" s="38">
        <f t="shared" si="78"/>
        <v>0</v>
      </c>
      <c r="EI41" s="38">
        <f t="shared" si="79"/>
        <v>0</v>
      </c>
      <c r="EJ41" s="38">
        <f t="shared" si="80"/>
        <v>0</v>
      </c>
      <c r="EK41" s="38">
        <f t="shared" si="81"/>
        <v>0</v>
      </c>
      <c r="EL41" s="38">
        <f t="shared" si="82"/>
        <v>0</v>
      </c>
      <c r="EM41" s="38">
        <f t="shared" si="83"/>
        <v>0</v>
      </c>
      <c r="EN41" s="38">
        <f t="shared" si="84"/>
        <v>0</v>
      </c>
      <c r="EO41" s="38">
        <f t="shared" si="85"/>
        <v>0</v>
      </c>
      <c r="EP41" s="38">
        <f t="shared" si="86"/>
        <v>0</v>
      </c>
      <c r="EQ41" s="38">
        <f t="shared" si="87"/>
        <v>0</v>
      </c>
      <c r="ER41" s="38">
        <f t="shared" si="88"/>
        <v>0</v>
      </c>
      <c r="ES41" s="38">
        <f t="shared" si="89"/>
        <v>0</v>
      </c>
      <c r="ET41" s="38">
        <f t="shared" si="90"/>
        <v>0</v>
      </c>
      <c r="EU41" s="38">
        <f t="shared" si="91"/>
        <v>0</v>
      </c>
      <c r="EV41" s="38">
        <f t="shared" si="92"/>
        <v>0</v>
      </c>
      <c r="EW41" s="38">
        <f t="shared" si="93"/>
        <v>0</v>
      </c>
      <c r="EX41" s="38">
        <f t="shared" si="94"/>
        <v>0</v>
      </c>
      <c r="EY41" s="38">
        <f t="shared" si="95"/>
        <v>0</v>
      </c>
      <c r="EZ41" s="38">
        <f t="shared" si="96"/>
        <v>0</v>
      </c>
      <c r="FA41" s="38">
        <f t="shared" si="97"/>
        <v>0</v>
      </c>
      <c r="FB41" s="38">
        <f t="shared" si="98"/>
        <v>0</v>
      </c>
      <c r="FC41" s="38">
        <f t="shared" si="99"/>
        <v>0</v>
      </c>
      <c r="FD41" s="38">
        <f t="shared" si="100"/>
        <v>0</v>
      </c>
      <c r="FE41" s="38">
        <f t="shared" si="101"/>
        <v>0</v>
      </c>
      <c r="FF41" s="38">
        <f t="shared" si="102"/>
        <v>0</v>
      </c>
      <c r="FG41" s="38">
        <f t="shared" si="103"/>
        <v>0</v>
      </c>
      <c r="FH41" s="38">
        <f t="shared" si="104"/>
        <v>0</v>
      </c>
      <c r="FI41" s="39">
        <f t="shared" si="105"/>
        <v>0</v>
      </c>
    </row>
    <row r="42" spans="1:165" ht="21" customHeight="1" x14ac:dyDescent="0.2">
      <c r="A42" s="16">
        <f t="shared" si="106"/>
        <v>11</v>
      </c>
      <c r="B42" s="16">
        <v>1</v>
      </c>
      <c r="C42" s="15">
        <f t="shared" si="1"/>
        <v>31</v>
      </c>
      <c r="D42" s="203"/>
      <c r="E42" s="13">
        <v>0.22</v>
      </c>
      <c r="F42" s="13">
        <v>0.2</v>
      </c>
      <c r="G42" s="11"/>
      <c r="H42" s="24">
        <f t="shared" si="107"/>
        <v>31</v>
      </c>
      <c r="I42" s="22">
        <v>0.1</v>
      </c>
      <c r="J42" s="18">
        <v>0.35</v>
      </c>
      <c r="K42" s="18">
        <v>0.25</v>
      </c>
      <c r="L42" s="18">
        <v>0.1</v>
      </c>
      <c r="M42" s="18">
        <v>0.3</v>
      </c>
      <c r="N42" s="18">
        <v>0.1</v>
      </c>
      <c r="O42" s="18">
        <v>0.1</v>
      </c>
      <c r="P42" s="18">
        <v>0.15</v>
      </c>
      <c r="Q42" s="18">
        <v>0.2</v>
      </c>
      <c r="R42" s="18">
        <v>0.1</v>
      </c>
      <c r="S42" s="18">
        <v>0.3</v>
      </c>
      <c r="T42" s="18">
        <v>0.1</v>
      </c>
      <c r="U42" s="18">
        <v>0.1</v>
      </c>
      <c r="V42" s="18">
        <v>0.1</v>
      </c>
      <c r="W42" s="18">
        <v>0.1</v>
      </c>
      <c r="X42" s="18">
        <v>0.1</v>
      </c>
      <c r="Y42" s="18">
        <v>0.55000000000000004</v>
      </c>
      <c r="Z42" s="18">
        <v>0.22</v>
      </c>
      <c r="AA42" s="18">
        <v>0.3</v>
      </c>
      <c r="AB42" s="18">
        <v>0.1</v>
      </c>
      <c r="AC42" s="18">
        <v>0.42</v>
      </c>
      <c r="AD42" s="18">
        <v>0.1</v>
      </c>
      <c r="AE42" s="18">
        <v>0.1</v>
      </c>
      <c r="AF42" s="18">
        <v>0.1</v>
      </c>
      <c r="AG42" s="18">
        <v>0.1</v>
      </c>
      <c r="AH42" s="18">
        <v>0.36</v>
      </c>
      <c r="AI42" s="18">
        <v>0.1</v>
      </c>
      <c r="AJ42" s="18">
        <v>0.1</v>
      </c>
      <c r="AK42" s="18">
        <v>0.1</v>
      </c>
      <c r="AL42" s="18">
        <v>0.35</v>
      </c>
      <c r="AM42" s="18">
        <v>1</v>
      </c>
      <c r="AN42" s="18">
        <v>0.55000000000000004</v>
      </c>
      <c r="AO42" s="18">
        <v>0.6</v>
      </c>
      <c r="AP42" s="18">
        <v>0.13</v>
      </c>
      <c r="AQ42" s="18">
        <v>0.15</v>
      </c>
      <c r="AR42" s="18">
        <v>0.1</v>
      </c>
      <c r="AS42" s="18">
        <v>0.1</v>
      </c>
      <c r="AT42" s="18">
        <v>0.4</v>
      </c>
      <c r="AU42" s="18">
        <v>0.25</v>
      </c>
      <c r="AV42" s="18">
        <v>0.38</v>
      </c>
      <c r="AW42" s="18">
        <v>0.43</v>
      </c>
      <c r="AX42" s="18">
        <v>0.46</v>
      </c>
      <c r="AY42" s="18">
        <v>0.1</v>
      </c>
      <c r="AZ42" s="18">
        <v>0.1</v>
      </c>
      <c r="BA42" s="18">
        <v>0.1</v>
      </c>
      <c r="BB42" s="18">
        <v>0.27</v>
      </c>
      <c r="BC42" s="18">
        <v>0.1</v>
      </c>
      <c r="BD42" s="18">
        <v>0.1</v>
      </c>
      <c r="BE42" s="18">
        <v>0.1</v>
      </c>
      <c r="BF42" s="18">
        <v>0.1</v>
      </c>
      <c r="BG42" s="19">
        <v>0.2</v>
      </c>
      <c r="BH42" s="35"/>
      <c r="BI42" s="70">
        <f t="shared" si="2"/>
        <v>0</v>
      </c>
      <c r="BJ42" s="42">
        <f t="shared" si="3"/>
        <v>0</v>
      </c>
      <c r="BK42" s="38">
        <f t="shared" si="4"/>
        <v>0</v>
      </c>
      <c r="BL42" s="38">
        <f t="shared" si="5"/>
        <v>0</v>
      </c>
      <c r="BM42" s="38">
        <f t="shared" si="6"/>
        <v>0</v>
      </c>
      <c r="BN42" s="38">
        <f t="shared" si="7"/>
        <v>0</v>
      </c>
      <c r="BO42" s="38">
        <f t="shared" si="8"/>
        <v>0</v>
      </c>
      <c r="BP42" s="38">
        <f t="shared" si="9"/>
        <v>0</v>
      </c>
      <c r="BQ42" s="38">
        <f t="shared" si="10"/>
        <v>0</v>
      </c>
      <c r="BR42" s="38">
        <f t="shared" si="11"/>
        <v>0</v>
      </c>
      <c r="BS42" s="38">
        <f t="shared" si="12"/>
        <v>0</v>
      </c>
      <c r="BT42" s="38">
        <f t="shared" si="13"/>
        <v>0</v>
      </c>
      <c r="BU42" s="38">
        <f t="shared" si="14"/>
        <v>0</v>
      </c>
      <c r="BV42" s="38">
        <f t="shared" si="15"/>
        <v>0</v>
      </c>
      <c r="BW42" s="38">
        <f t="shared" si="16"/>
        <v>0</v>
      </c>
      <c r="BX42" s="38">
        <f t="shared" si="17"/>
        <v>0</v>
      </c>
      <c r="BY42" s="38">
        <f t="shared" si="18"/>
        <v>0</v>
      </c>
      <c r="BZ42" s="38">
        <f t="shared" si="19"/>
        <v>0</v>
      </c>
      <c r="CA42" s="38">
        <f t="shared" si="20"/>
        <v>0</v>
      </c>
      <c r="CB42" s="38">
        <f t="shared" si="21"/>
        <v>0</v>
      </c>
      <c r="CC42" s="38">
        <f t="shared" si="22"/>
        <v>0</v>
      </c>
      <c r="CD42" s="38">
        <f t="shared" si="23"/>
        <v>0</v>
      </c>
      <c r="CE42" s="38">
        <f t="shared" si="24"/>
        <v>0</v>
      </c>
      <c r="CF42" s="38">
        <f t="shared" si="25"/>
        <v>0</v>
      </c>
      <c r="CG42" s="38">
        <f t="shared" si="26"/>
        <v>0</v>
      </c>
      <c r="CH42" s="38">
        <f t="shared" si="27"/>
        <v>0</v>
      </c>
      <c r="CI42" s="38">
        <f t="shared" si="28"/>
        <v>0</v>
      </c>
      <c r="CJ42" s="38">
        <f t="shared" si="29"/>
        <v>0</v>
      </c>
      <c r="CK42" s="38">
        <f t="shared" si="30"/>
        <v>0</v>
      </c>
      <c r="CL42" s="38">
        <f t="shared" si="31"/>
        <v>0</v>
      </c>
      <c r="CM42" s="38">
        <f t="shared" si="32"/>
        <v>0</v>
      </c>
      <c r="CN42" s="38">
        <f t="shared" si="33"/>
        <v>0</v>
      </c>
      <c r="CO42" s="38">
        <f t="shared" si="34"/>
        <v>0</v>
      </c>
      <c r="CP42" s="38">
        <f t="shared" si="35"/>
        <v>0</v>
      </c>
      <c r="CQ42" s="38">
        <f t="shared" si="36"/>
        <v>0</v>
      </c>
      <c r="CR42" s="38">
        <f t="shared" si="37"/>
        <v>0</v>
      </c>
      <c r="CS42" s="38">
        <f t="shared" si="38"/>
        <v>0</v>
      </c>
      <c r="CT42" s="38">
        <f t="shared" si="39"/>
        <v>0</v>
      </c>
      <c r="CU42" s="38">
        <f t="shared" si="40"/>
        <v>0</v>
      </c>
      <c r="CV42" s="38">
        <f t="shared" si="41"/>
        <v>0</v>
      </c>
      <c r="CW42" s="38">
        <f t="shared" si="42"/>
        <v>0</v>
      </c>
      <c r="CX42" s="38">
        <f t="shared" si="43"/>
        <v>0</v>
      </c>
      <c r="CY42" s="38">
        <f t="shared" si="44"/>
        <v>0</v>
      </c>
      <c r="CZ42" s="38">
        <f t="shared" si="45"/>
        <v>0</v>
      </c>
      <c r="DA42" s="38">
        <f t="shared" si="46"/>
        <v>0</v>
      </c>
      <c r="DB42" s="38">
        <f t="shared" si="47"/>
        <v>0</v>
      </c>
      <c r="DC42" s="38">
        <f t="shared" si="48"/>
        <v>0</v>
      </c>
      <c r="DD42" s="38">
        <f t="shared" si="49"/>
        <v>0</v>
      </c>
      <c r="DE42" s="38">
        <f t="shared" si="50"/>
        <v>0</v>
      </c>
      <c r="DF42" s="38">
        <f t="shared" si="51"/>
        <v>0</v>
      </c>
      <c r="DG42" s="38">
        <f t="shared" si="52"/>
        <v>0</v>
      </c>
      <c r="DH42" s="39">
        <f t="shared" si="53"/>
        <v>0</v>
      </c>
      <c r="DJ42" s="70">
        <f t="shared" si="54"/>
        <v>0</v>
      </c>
      <c r="DK42" s="42">
        <f t="shared" si="55"/>
        <v>0</v>
      </c>
      <c r="DL42" s="38">
        <f t="shared" si="56"/>
        <v>0</v>
      </c>
      <c r="DM42" s="38">
        <f t="shared" si="57"/>
        <v>0</v>
      </c>
      <c r="DN42" s="38">
        <f t="shared" si="58"/>
        <v>0</v>
      </c>
      <c r="DO42" s="38">
        <f t="shared" si="59"/>
        <v>0</v>
      </c>
      <c r="DP42" s="38">
        <f t="shared" si="60"/>
        <v>0</v>
      </c>
      <c r="DQ42" s="38">
        <f t="shared" si="61"/>
        <v>0</v>
      </c>
      <c r="DR42" s="38">
        <f t="shared" si="62"/>
        <v>0</v>
      </c>
      <c r="DS42" s="38">
        <f t="shared" si="63"/>
        <v>0</v>
      </c>
      <c r="DT42" s="38">
        <f t="shared" si="64"/>
        <v>0</v>
      </c>
      <c r="DU42" s="38">
        <f t="shared" si="65"/>
        <v>0</v>
      </c>
      <c r="DV42" s="38">
        <f t="shared" si="66"/>
        <v>0</v>
      </c>
      <c r="DW42" s="38">
        <f t="shared" si="67"/>
        <v>0</v>
      </c>
      <c r="DX42" s="38">
        <f t="shared" si="68"/>
        <v>0</v>
      </c>
      <c r="DY42" s="38">
        <f t="shared" si="69"/>
        <v>0</v>
      </c>
      <c r="DZ42" s="38">
        <f t="shared" si="70"/>
        <v>0</v>
      </c>
      <c r="EA42" s="38">
        <f t="shared" si="71"/>
        <v>0</v>
      </c>
      <c r="EB42" s="38">
        <f t="shared" si="72"/>
        <v>0</v>
      </c>
      <c r="EC42" s="38">
        <f t="shared" si="73"/>
        <v>0</v>
      </c>
      <c r="ED42" s="38">
        <f t="shared" si="74"/>
        <v>0</v>
      </c>
      <c r="EE42" s="38">
        <f t="shared" si="75"/>
        <v>0</v>
      </c>
      <c r="EF42" s="38">
        <f t="shared" si="76"/>
        <v>0</v>
      </c>
      <c r="EG42" s="38">
        <f t="shared" si="77"/>
        <v>0</v>
      </c>
      <c r="EH42" s="38">
        <f t="shared" si="78"/>
        <v>0</v>
      </c>
      <c r="EI42" s="38">
        <f t="shared" si="79"/>
        <v>0</v>
      </c>
      <c r="EJ42" s="38">
        <f t="shared" si="80"/>
        <v>0</v>
      </c>
      <c r="EK42" s="38">
        <f t="shared" si="81"/>
        <v>0</v>
      </c>
      <c r="EL42" s="38">
        <f t="shared" si="82"/>
        <v>0</v>
      </c>
      <c r="EM42" s="38">
        <f t="shared" si="83"/>
        <v>0</v>
      </c>
      <c r="EN42" s="38">
        <f t="shared" si="84"/>
        <v>0</v>
      </c>
      <c r="EO42" s="38">
        <f t="shared" si="85"/>
        <v>0</v>
      </c>
      <c r="EP42" s="38">
        <f t="shared" si="86"/>
        <v>0</v>
      </c>
      <c r="EQ42" s="38">
        <f t="shared" si="87"/>
        <v>0</v>
      </c>
      <c r="ER42" s="38">
        <f t="shared" si="88"/>
        <v>0</v>
      </c>
      <c r="ES42" s="38">
        <f t="shared" si="89"/>
        <v>0</v>
      </c>
      <c r="ET42" s="38">
        <f t="shared" si="90"/>
        <v>0</v>
      </c>
      <c r="EU42" s="38">
        <f t="shared" si="91"/>
        <v>0</v>
      </c>
      <c r="EV42" s="38">
        <f t="shared" si="92"/>
        <v>0</v>
      </c>
      <c r="EW42" s="38">
        <f t="shared" si="93"/>
        <v>0</v>
      </c>
      <c r="EX42" s="38">
        <f t="shared" si="94"/>
        <v>0</v>
      </c>
      <c r="EY42" s="38">
        <f t="shared" si="95"/>
        <v>0</v>
      </c>
      <c r="EZ42" s="38">
        <f t="shared" si="96"/>
        <v>0</v>
      </c>
      <c r="FA42" s="38">
        <f t="shared" si="97"/>
        <v>0</v>
      </c>
      <c r="FB42" s="38">
        <f t="shared" si="98"/>
        <v>0</v>
      </c>
      <c r="FC42" s="38">
        <f t="shared" si="99"/>
        <v>0</v>
      </c>
      <c r="FD42" s="38">
        <f t="shared" si="100"/>
        <v>0</v>
      </c>
      <c r="FE42" s="38">
        <f t="shared" si="101"/>
        <v>0</v>
      </c>
      <c r="FF42" s="38">
        <f t="shared" si="102"/>
        <v>0</v>
      </c>
      <c r="FG42" s="38">
        <f t="shared" si="103"/>
        <v>0</v>
      </c>
      <c r="FH42" s="38">
        <f t="shared" si="104"/>
        <v>0</v>
      </c>
      <c r="FI42" s="39">
        <f t="shared" si="105"/>
        <v>0</v>
      </c>
    </row>
    <row r="43" spans="1:165" ht="21" customHeight="1" x14ac:dyDescent="0.2">
      <c r="A43" s="16">
        <f t="shared" si="106"/>
        <v>11</v>
      </c>
      <c r="B43" s="16">
        <v>2</v>
      </c>
      <c r="C43" s="15">
        <f t="shared" si="1"/>
        <v>32</v>
      </c>
      <c r="D43" s="203"/>
      <c r="E43" s="13">
        <v>0.22</v>
      </c>
      <c r="F43" s="13">
        <v>0.2</v>
      </c>
      <c r="G43" s="11"/>
      <c r="H43" s="24">
        <f t="shared" si="107"/>
        <v>32</v>
      </c>
      <c r="I43" s="22">
        <v>0.17</v>
      </c>
      <c r="J43" s="18">
        <v>0.15</v>
      </c>
      <c r="K43" s="18">
        <v>0.1</v>
      </c>
      <c r="L43" s="18">
        <v>0.1</v>
      </c>
      <c r="M43" s="18">
        <v>0.25</v>
      </c>
      <c r="N43" s="18">
        <v>0.25</v>
      </c>
      <c r="O43" s="18">
        <v>0.1</v>
      </c>
      <c r="P43" s="18">
        <v>0.35</v>
      </c>
      <c r="Q43" s="18">
        <v>0.25</v>
      </c>
      <c r="R43" s="18">
        <v>0.25</v>
      </c>
      <c r="S43" s="18">
        <v>0.1</v>
      </c>
      <c r="T43" s="18">
        <v>0.1</v>
      </c>
      <c r="U43" s="18">
        <v>0.1</v>
      </c>
      <c r="V43" s="18">
        <v>0.1</v>
      </c>
      <c r="W43" s="18">
        <v>0.1</v>
      </c>
      <c r="X43" s="18">
        <v>0.1</v>
      </c>
      <c r="Y43" s="18">
        <v>0.1</v>
      </c>
      <c r="Z43" s="18">
        <v>0.1</v>
      </c>
      <c r="AA43" s="18">
        <v>0.1</v>
      </c>
      <c r="AB43" s="18">
        <v>0.1</v>
      </c>
      <c r="AC43" s="18">
        <v>0.1</v>
      </c>
      <c r="AD43" s="18">
        <v>0.1</v>
      </c>
      <c r="AE43" s="18">
        <v>0.11</v>
      </c>
      <c r="AF43" s="18">
        <v>0.1</v>
      </c>
      <c r="AG43" s="18">
        <v>0.1</v>
      </c>
      <c r="AH43" s="18">
        <v>0.1</v>
      </c>
      <c r="AI43" s="18">
        <v>0.1</v>
      </c>
      <c r="AJ43" s="18">
        <v>0.15</v>
      </c>
      <c r="AK43" s="18">
        <v>0.1</v>
      </c>
      <c r="AL43" s="18">
        <v>0.27</v>
      </c>
      <c r="AM43" s="18">
        <v>0.55000000000000004</v>
      </c>
      <c r="AN43" s="18">
        <v>1</v>
      </c>
      <c r="AO43" s="18">
        <v>0.7</v>
      </c>
      <c r="AP43" s="18">
        <v>0.1</v>
      </c>
      <c r="AQ43" s="18">
        <v>0.1</v>
      </c>
      <c r="AR43" s="18">
        <v>0.1</v>
      </c>
      <c r="AS43" s="18">
        <v>0.1</v>
      </c>
      <c r="AT43" s="18">
        <v>0.25</v>
      </c>
      <c r="AU43" s="18">
        <v>0.1</v>
      </c>
      <c r="AV43" s="18">
        <v>0.1</v>
      </c>
      <c r="AW43" s="18">
        <v>0.1</v>
      </c>
      <c r="AX43" s="18">
        <v>0.1</v>
      </c>
      <c r="AY43" s="18">
        <v>0.1</v>
      </c>
      <c r="AZ43" s="18">
        <v>0.1</v>
      </c>
      <c r="BA43" s="18">
        <v>0.1</v>
      </c>
      <c r="BB43" s="18">
        <v>0.1</v>
      </c>
      <c r="BC43" s="18">
        <v>0.18</v>
      </c>
      <c r="BD43" s="18">
        <v>0.1</v>
      </c>
      <c r="BE43" s="18">
        <v>0.1</v>
      </c>
      <c r="BF43" s="18">
        <v>0.1</v>
      </c>
      <c r="BG43" s="19">
        <v>0.1</v>
      </c>
      <c r="BH43" s="35"/>
      <c r="BI43" s="70">
        <f t="shared" si="2"/>
        <v>0</v>
      </c>
      <c r="BJ43" s="42">
        <f t="shared" si="3"/>
        <v>0</v>
      </c>
      <c r="BK43" s="38">
        <f t="shared" si="4"/>
        <v>0</v>
      </c>
      <c r="BL43" s="38">
        <f t="shared" si="5"/>
        <v>0</v>
      </c>
      <c r="BM43" s="38">
        <f t="shared" si="6"/>
        <v>0</v>
      </c>
      <c r="BN43" s="38">
        <f t="shared" si="7"/>
        <v>0</v>
      </c>
      <c r="BO43" s="38">
        <f t="shared" si="8"/>
        <v>0</v>
      </c>
      <c r="BP43" s="38">
        <f t="shared" si="9"/>
        <v>0</v>
      </c>
      <c r="BQ43" s="38">
        <f t="shared" si="10"/>
        <v>0</v>
      </c>
      <c r="BR43" s="38">
        <f t="shared" si="11"/>
        <v>0</v>
      </c>
      <c r="BS43" s="38">
        <f t="shared" si="12"/>
        <v>0</v>
      </c>
      <c r="BT43" s="38">
        <f t="shared" si="13"/>
        <v>0</v>
      </c>
      <c r="BU43" s="38">
        <f t="shared" si="14"/>
        <v>0</v>
      </c>
      <c r="BV43" s="38">
        <f t="shared" si="15"/>
        <v>0</v>
      </c>
      <c r="BW43" s="38">
        <f t="shared" si="16"/>
        <v>0</v>
      </c>
      <c r="BX43" s="38">
        <f t="shared" si="17"/>
        <v>0</v>
      </c>
      <c r="BY43" s="38">
        <f t="shared" si="18"/>
        <v>0</v>
      </c>
      <c r="BZ43" s="38">
        <f t="shared" si="19"/>
        <v>0</v>
      </c>
      <c r="CA43" s="38">
        <f t="shared" si="20"/>
        <v>0</v>
      </c>
      <c r="CB43" s="38">
        <f t="shared" si="21"/>
        <v>0</v>
      </c>
      <c r="CC43" s="38">
        <f t="shared" si="22"/>
        <v>0</v>
      </c>
      <c r="CD43" s="38">
        <f t="shared" si="23"/>
        <v>0</v>
      </c>
      <c r="CE43" s="38">
        <f t="shared" si="24"/>
        <v>0</v>
      </c>
      <c r="CF43" s="38">
        <f t="shared" si="25"/>
        <v>0</v>
      </c>
      <c r="CG43" s="38">
        <f t="shared" si="26"/>
        <v>0</v>
      </c>
      <c r="CH43" s="38">
        <f t="shared" si="27"/>
        <v>0</v>
      </c>
      <c r="CI43" s="38">
        <f t="shared" si="28"/>
        <v>0</v>
      </c>
      <c r="CJ43" s="38">
        <f t="shared" si="29"/>
        <v>0</v>
      </c>
      <c r="CK43" s="38">
        <f t="shared" si="30"/>
        <v>0</v>
      </c>
      <c r="CL43" s="38">
        <f t="shared" si="31"/>
        <v>0</v>
      </c>
      <c r="CM43" s="38">
        <f t="shared" si="32"/>
        <v>0</v>
      </c>
      <c r="CN43" s="38">
        <f t="shared" si="33"/>
        <v>0</v>
      </c>
      <c r="CO43" s="38">
        <f t="shared" si="34"/>
        <v>0</v>
      </c>
      <c r="CP43" s="38">
        <f t="shared" si="35"/>
        <v>0</v>
      </c>
      <c r="CQ43" s="38">
        <f t="shared" si="36"/>
        <v>0</v>
      </c>
      <c r="CR43" s="38">
        <f t="shared" si="37"/>
        <v>0</v>
      </c>
      <c r="CS43" s="38">
        <f t="shared" si="38"/>
        <v>0</v>
      </c>
      <c r="CT43" s="38">
        <f t="shared" si="39"/>
        <v>0</v>
      </c>
      <c r="CU43" s="38">
        <f t="shared" si="40"/>
        <v>0</v>
      </c>
      <c r="CV43" s="38">
        <f t="shared" si="41"/>
        <v>0</v>
      </c>
      <c r="CW43" s="38">
        <f t="shared" si="42"/>
        <v>0</v>
      </c>
      <c r="CX43" s="38">
        <f t="shared" si="43"/>
        <v>0</v>
      </c>
      <c r="CY43" s="38">
        <f t="shared" si="44"/>
        <v>0</v>
      </c>
      <c r="CZ43" s="38">
        <f t="shared" si="45"/>
        <v>0</v>
      </c>
      <c r="DA43" s="38">
        <f t="shared" si="46"/>
        <v>0</v>
      </c>
      <c r="DB43" s="38">
        <f t="shared" si="47"/>
        <v>0</v>
      </c>
      <c r="DC43" s="38">
        <f t="shared" si="48"/>
        <v>0</v>
      </c>
      <c r="DD43" s="38">
        <f t="shared" si="49"/>
        <v>0</v>
      </c>
      <c r="DE43" s="38">
        <f t="shared" si="50"/>
        <v>0</v>
      </c>
      <c r="DF43" s="38">
        <f t="shared" si="51"/>
        <v>0</v>
      </c>
      <c r="DG43" s="38">
        <f t="shared" si="52"/>
        <v>0</v>
      </c>
      <c r="DH43" s="39">
        <f t="shared" si="53"/>
        <v>0</v>
      </c>
      <c r="DJ43" s="70">
        <f t="shared" si="54"/>
        <v>0</v>
      </c>
      <c r="DK43" s="42">
        <f t="shared" si="55"/>
        <v>0</v>
      </c>
      <c r="DL43" s="38">
        <f t="shared" si="56"/>
        <v>0</v>
      </c>
      <c r="DM43" s="38">
        <f t="shared" si="57"/>
        <v>0</v>
      </c>
      <c r="DN43" s="38">
        <f t="shared" si="58"/>
        <v>0</v>
      </c>
      <c r="DO43" s="38">
        <f t="shared" si="59"/>
        <v>0</v>
      </c>
      <c r="DP43" s="38">
        <f t="shared" si="60"/>
        <v>0</v>
      </c>
      <c r="DQ43" s="38">
        <f t="shared" si="61"/>
        <v>0</v>
      </c>
      <c r="DR43" s="38">
        <f t="shared" si="62"/>
        <v>0</v>
      </c>
      <c r="DS43" s="38">
        <f t="shared" si="63"/>
        <v>0</v>
      </c>
      <c r="DT43" s="38">
        <f t="shared" si="64"/>
        <v>0</v>
      </c>
      <c r="DU43" s="38">
        <f t="shared" si="65"/>
        <v>0</v>
      </c>
      <c r="DV43" s="38">
        <f t="shared" si="66"/>
        <v>0</v>
      </c>
      <c r="DW43" s="38">
        <f t="shared" si="67"/>
        <v>0</v>
      </c>
      <c r="DX43" s="38">
        <f t="shared" si="68"/>
        <v>0</v>
      </c>
      <c r="DY43" s="38">
        <f t="shared" si="69"/>
        <v>0</v>
      </c>
      <c r="DZ43" s="38">
        <f t="shared" si="70"/>
        <v>0</v>
      </c>
      <c r="EA43" s="38">
        <f t="shared" si="71"/>
        <v>0</v>
      </c>
      <c r="EB43" s="38">
        <f t="shared" si="72"/>
        <v>0</v>
      </c>
      <c r="EC43" s="38">
        <f t="shared" si="73"/>
        <v>0</v>
      </c>
      <c r="ED43" s="38">
        <f t="shared" si="74"/>
        <v>0</v>
      </c>
      <c r="EE43" s="38">
        <f t="shared" si="75"/>
        <v>0</v>
      </c>
      <c r="EF43" s="38">
        <f t="shared" si="76"/>
        <v>0</v>
      </c>
      <c r="EG43" s="38">
        <f t="shared" si="77"/>
        <v>0</v>
      </c>
      <c r="EH43" s="38">
        <f t="shared" si="78"/>
        <v>0</v>
      </c>
      <c r="EI43" s="38">
        <f t="shared" si="79"/>
        <v>0</v>
      </c>
      <c r="EJ43" s="38">
        <f t="shared" si="80"/>
        <v>0</v>
      </c>
      <c r="EK43" s="38">
        <f t="shared" si="81"/>
        <v>0</v>
      </c>
      <c r="EL43" s="38">
        <f t="shared" si="82"/>
        <v>0</v>
      </c>
      <c r="EM43" s="38">
        <f t="shared" si="83"/>
        <v>0</v>
      </c>
      <c r="EN43" s="38">
        <f t="shared" si="84"/>
        <v>0</v>
      </c>
      <c r="EO43" s="38">
        <f t="shared" si="85"/>
        <v>0</v>
      </c>
      <c r="EP43" s="38">
        <f t="shared" si="86"/>
        <v>0</v>
      </c>
      <c r="EQ43" s="38">
        <f t="shared" si="87"/>
        <v>0</v>
      </c>
      <c r="ER43" s="38">
        <f t="shared" si="88"/>
        <v>0</v>
      </c>
      <c r="ES43" s="38">
        <f t="shared" si="89"/>
        <v>0</v>
      </c>
      <c r="ET43" s="38">
        <f t="shared" si="90"/>
        <v>0</v>
      </c>
      <c r="EU43" s="38">
        <f t="shared" si="91"/>
        <v>0</v>
      </c>
      <c r="EV43" s="38">
        <f t="shared" si="92"/>
        <v>0</v>
      </c>
      <c r="EW43" s="38">
        <f t="shared" si="93"/>
        <v>0</v>
      </c>
      <c r="EX43" s="38">
        <f t="shared" si="94"/>
        <v>0</v>
      </c>
      <c r="EY43" s="38">
        <f t="shared" si="95"/>
        <v>0</v>
      </c>
      <c r="EZ43" s="38">
        <f t="shared" si="96"/>
        <v>0</v>
      </c>
      <c r="FA43" s="38">
        <f t="shared" si="97"/>
        <v>0</v>
      </c>
      <c r="FB43" s="38">
        <f t="shared" si="98"/>
        <v>0</v>
      </c>
      <c r="FC43" s="38">
        <f t="shared" si="99"/>
        <v>0</v>
      </c>
      <c r="FD43" s="38">
        <f t="shared" si="100"/>
        <v>0</v>
      </c>
      <c r="FE43" s="38">
        <f t="shared" si="101"/>
        <v>0</v>
      </c>
      <c r="FF43" s="38">
        <f t="shared" si="102"/>
        <v>0</v>
      </c>
      <c r="FG43" s="38">
        <f t="shared" si="103"/>
        <v>0</v>
      </c>
      <c r="FH43" s="38">
        <f t="shared" si="104"/>
        <v>0</v>
      </c>
      <c r="FI43" s="39">
        <f t="shared" si="105"/>
        <v>0</v>
      </c>
    </row>
    <row r="44" spans="1:165" ht="21" customHeight="1" x14ac:dyDescent="0.2">
      <c r="A44" s="16">
        <f t="shared" si="106"/>
        <v>11</v>
      </c>
      <c r="B44" s="16">
        <v>3</v>
      </c>
      <c r="C44" s="15">
        <f t="shared" ref="C44:C62" si="108" xml:space="preserve"> (A44*3-3) + B44</f>
        <v>33</v>
      </c>
      <c r="D44" s="203"/>
      <c r="E44" s="13">
        <v>0.22</v>
      </c>
      <c r="F44" s="13">
        <v>0.2</v>
      </c>
      <c r="G44" s="11"/>
      <c r="H44" s="24">
        <f t="shared" si="107"/>
        <v>33</v>
      </c>
      <c r="I44" s="22">
        <v>0.1</v>
      </c>
      <c r="J44" s="18">
        <v>0.1</v>
      </c>
      <c r="K44" s="18">
        <v>0.2</v>
      </c>
      <c r="L44" s="18">
        <v>0.13</v>
      </c>
      <c r="M44" s="18">
        <v>0.1</v>
      </c>
      <c r="N44" s="18">
        <v>0.1</v>
      </c>
      <c r="O44" s="18">
        <v>0.1</v>
      </c>
      <c r="P44" s="18">
        <v>0.1</v>
      </c>
      <c r="Q44" s="18">
        <v>0.1</v>
      </c>
      <c r="R44" s="18">
        <v>0.1</v>
      </c>
      <c r="S44" s="18">
        <v>0.15</v>
      </c>
      <c r="T44" s="18">
        <v>0.13</v>
      </c>
      <c r="U44" s="18">
        <v>0.1</v>
      </c>
      <c r="V44" s="18">
        <v>0.1</v>
      </c>
      <c r="W44" s="18">
        <v>0.1</v>
      </c>
      <c r="X44" s="18">
        <v>0.1</v>
      </c>
      <c r="Y44" s="18">
        <v>0.26</v>
      </c>
      <c r="Z44" s="18">
        <v>0.22</v>
      </c>
      <c r="AA44" s="18">
        <v>0.1</v>
      </c>
      <c r="AB44" s="18">
        <v>0.1</v>
      </c>
      <c r="AC44" s="18">
        <v>0.1</v>
      </c>
      <c r="AD44" s="18">
        <v>0.1</v>
      </c>
      <c r="AE44" s="18">
        <v>0.1</v>
      </c>
      <c r="AF44" s="18">
        <v>0.46</v>
      </c>
      <c r="AG44" s="18">
        <v>0.1</v>
      </c>
      <c r="AH44" s="18">
        <v>0.12</v>
      </c>
      <c r="AI44" s="18">
        <v>0.1</v>
      </c>
      <c r="AJ44" s="18">
        <v>0.1</v>
      </c>
      <c r="AK44" s="18">
        <v>0.1</v>
      </c>
      <c r="AL44" s="18">
        <v>0.1</v>
      </c>
      <c r="AM44" s="18">
        <v>0.6</v>
      </c>
      <c r="AN44" s="18">
        <v>0.7</v>
      </c>
      <c r="AO44" s="18">
        <v>1</v>
      </c>
      <c r="AP44" s="18">
        <v>0.3</v>
      </c>
      <c r="AQ44" s="18">
        <v>0.1</v>
      </c>
      <c r="AR44" s="18">
        <v>0.1</v>
      </c>
      <c r="AS44" s="18">
        <v>0.1</v>
      </c>
      <c r="AT44" s="18">
        <v>0.1</v>
      </c>
      <c r="AU44" s="18">
        <v>0.4</v>
      </c>
      <c r="AV44" s="18">
        <v>0.32</v>
      </c>
      <c r="AW44" s="18">
        <v>0.35</v>
      </c>
      <c r="AX44" s="18">
        <v>0.27</v>
      </c>
      <c r="AY44" s="18">
        <v>0.1</v>
      </c>
      <c r="AZ44" s="18">
        <v>0.1</v>
      </c>
      <c r="BA44" s="18">
        <v>0.1</v>
      </c>
      <c r="BB44" s="18">
        <v>0.37</v>
      </c>
      <c r="BC44" s="18">
        <v>0.1</v>
      </c>
      <c r="BD44" s="18">
        <v>0.5</v>
      </c>
      <c r="BE44" s="18">
        <v>0.1</v>
      </c>
      <c r="BF44" s="18">
        <v>0.1</v>
      </c>
      <c r="BG44" s="19">
        <v>0.1</v>
      </c>
      <c r="BH44" s="35"/>
      <c r="BI44" s="70">
        <f t="shared" ref="BI44:BI62" si="109">D44*E44</f>
        <v>0</v>
      </c>
      <c r="BJ44" s="42">
        <f t="shared" ref="BJ44:BJ62" si="110">$BI44*BJ$11*I44</f>
        <v>0</v>
      </c>
      <c r="BK44" s="38">
        <f t="shared" ref="BK44:BK62" si="111">$BI44*BK$11*J44</f>
        <v>0</v>
      </c>
      <c r="BL44" s="38">
        <f t="shared" ref="BL44:BL62" si="112">$BI44*BL$11*K44</f>
        <v>0</v>
      </c>
      <c r="BM44" s="38">
        <f t="shared" ref="BM44:BM62" si="113">$BI44*BM$11*L44</f>
        <v>0</v>
      </c>
      <c r="BN44" s="38">
        <f t="shared" ref="BN44:BN62" si="114">$BI44*BN$11*M44</f>
        <v>0</v>
      </c>
      <c r="BO44" s="38">
        <f t="shared" ref="BO44:BO62" si="115">$BI44*BO$11*N44</f>
        <v>0</v>
      </c>
      <c r="BP44" s="38">
        <f t="shared" ref="BP44:BP62" si="116">$BI44*BP$11*O44</f>
        <v>0</v>
      </c>
      <c r="BQ44" s="38">
        <f t="shared" ref="BQ44:BQ62" si="117">$BI44*BQ$11*P44</f>
        <v>0</v>
      </c>
      <c r="BR44" s="38">
        <f t="shared" ref="BR44:BR62" si="118">$BI44*BR$11*Q44</f>
        <v>0</v>
      </c>
      <c r="BS44" s="38">
        <f t="shared" ref="BS44:BS62" si="119">$BI44*BS$11*R44</f>
        <v>0</v>
      </c>
      <c r="BT44" s="38">
        <f t="shared" ref="BT44:BT62" si="120">$BI44*BT$11*S44</f>
        <v>0</v>
      </c>
      <c r="BU44" s="38">
        <f t="shared" ref="BU44:BU62" si="121">$BI44*BU$11*T44</f>
        <v>0</v>
      </c>
      <c r="BV44" s="38">
        <f t="shared" ref="BV44:BV62" si="122">$BI44*BV$11*U44</f>
        <v>0</v>
      </c>
      <c r="BW44" s="38">
        <f t="shared" ref="BW44:BW62" si="123">$BI44*BW$11*V44</f>
        <v>0</v>
      </c>
      <c r="BX44" s="38">
        <f t="shared" ref="BX44:BX62" si="124">$BI44*BX$11*W44</f>
        <v>0</v>
      </c>
      <c r="BY44" s="38">
        <f t="shared" ref="BY44:BY62" si="125">$BI44*BY$11*X44</f>
        <v>0</v>
      </c>
      <c r="BZ44" s="38">
        <f t="shared" ref="BZ44:BZ62" si="126">$BI44*BZ$11*Y44</f>
        <v>0</v>
      </c>
      <c r="CA44" s="38">
        <f t="shared" ref="CA44:CA62" si="127">$BI44*CA$11*Z44</f>
        <v>0</v>
      </c>
      <c r="CB44" s="38">
        <f t="shared" ref="CB44:CB62" si="128">$BI44*CB$11*AA44</f>
        <v>0</v>
      </c>
      <c r="CC44" s="38">
        <f t="shared" ref="CC44:CC62" si="129">$BI44*CC$11*AB44</f>
        <v>0</v>
      </c>
      <c r="CD44" s="38">
        <f t="shared" ref="CD44:CD62" si="130">$BI44*CD$11*AC44</f>
        <v>0</v>
      </c>
      <c r="CE44" s="38">
        <f t="shared" ref="CE44:CE62" si="131">$BI44*CE$11*AD44</f>
        <v>0</v>
      </c>
      <c r="CF44" s="38">
        <f t="shared" ref="CF44:CF62" si="132">$BI44*CF$11*AE44</f>
        <v>0</v>
      </c>
      <c r="CG44" s="38">
        <f t="shared" ref="CG44:CG62" si="133">$BI44*CG$11*AF44</f>
        <v>0</v>
      </c>
      <c r="CH44" s="38">
        <f t="shared" ref="CH44:CH62" si="134">$BI44*CH$11*AG44</f>
        <v>0</v>
      </c>
      <c r="CI44" s="38">
        <f t="shared" ref="CI44:CI62" si="135">$BI44*CI$11*AH44</f>
        <v>0</v>
      </c>
      <c r="CJ44" s="38">
        <f t="shared" ref="CJ44:CJ62" si="136">$BI44*CJ$11*AI44</f>
        <v>0</v>
      </c>
      <c r="CK44" s="38">
        <f t="shared" ref="CK44:CK62" si="137">$BI44*CK$11*AJ44</f>
        <v>0</v>
      </c>
      <c r="CL44" s="38">
        <f t="shared" ref="CL44:CL62" si="138">$BI44*CL$11*AK44</f>
        <v>0</v>
      </c>
      <c r="CM44" s="38">
        <f t="shared" ref="CM44:CM62" si="139">$BI44*CM$11*AL44</f>
        <v>0</v>
      </c>
      <c r="CN44" s="38">
        <f t="shared" ref="CN44:CN62" si="140">$BI44*CN$11*AM44</f>
        <v>0</v>
      </c>
      <c r="CO44" s="38">
        <f t="shared" ref="CO44:CO62" si="141">$BI44*CO$11*AN44</f>
        <v>0</v>
      </c>
      <c r="CP44" s="38">
        <f t="shared" ref="CP44:CP62" si="142">$BI44*CP$11*AO44</f>
        <v>0</v>
      </c>
      <c r="CQ44" s="38">
        <f t="shared" ref="CQ44:CQ62" si="143">$BI44*CQ$11*AP44</f>
        <v>0</v>
      </c>
      <c r="CR44" s="38">
        <f t="shared" ref="CR44:CR62" si="144">$BI44*CR$11*AQ44</f>
        <v>0</v>
      </c>
      <c r="CS44" s="38">
        <f t="shared" ref="CS44:CS62" si="145">$BI44*CS$11*AR44</f>
        <v>0</v>
      </c>
      <c r="CT44" s="38">
        <f t="shared" ref="CT44:CT62" si="146">$BI44*CT$11*AS44</f>
        <v>0</v>
      </c>
      <c r="CU44" s="38">
        <f t="shared" ref="CU44:CU62" si="147">$BI44*CU$11*AT44</f>
        <v>0</v>
      </c>
      <c r="CV44" s="38">
        <f t="shared" ref="CV44:CV62" si="148">$BI44*CV$11*AU44</f>
        <v>0</v>
      </c>
      <c r="CW44" s="38">
        <f t="shared" ref="CW44:CW62" si="149">$BI44*CW$11*AV44</f>
        <v>0</v>
      </c>
      <c r="CX44" s="38">
        <f t="shared" ref="CX44:CX62" si="150">$BI44*CX$11*AW44</f>
        <v>0</v>
      </c>
      <c r="CY44" s="38">
        <f t="shared" ref="CY44:CY62" si="151">$BI44*CY$11*AX44</f>
        <v>0</v>
      </c>
      <c r="CZ44" s="38">
        <f t="shared" ref="CZ44:CZ62" si="152">$BI44*CZ$11*AY44</f>
        <v>0</v>
      </c>
      <c r="DA44" s="38">
        <f t="shared" ref="DA44:DA62" si="153">$BI44*DA$11*AZ44</f>
        <v>0</v>
      </c>
      <c r="DB44" s="38">
        <f t="shared" ref="DB44:DB62" si="154">$BI44*DB$11*BA44</f>
        <v>0</v>
      </c>
      <c r="DC44" s="38">
        <f t="shared" ref="DC44:DC62" si="155">$BI44*DC$11*BB44</f>
        <v>0</v>
      </c>
      <c r="DD44" s="38">
        <f t="shared" ref="DD44:DD62" si="156">$BI44*DD$11*BC44</f>
        <v>0</v>
      </c>
      <c r="DE44" s="38">
        <f t="shared" ref="DE44:DE62" si="157">$BI44*DE$11*BD44</f>
        <v>0</v>
      </c>
      <c r="DF44" s="38">
        <f t="shared" ref="DF44:DF62" si="158">$BI44*DF$11*BE44</f>
        <v>0</v>
      </c>
      <c r="DG44" s="38">
        <f t="shared" ref="DG44:DG62" si="159">$BI44*DG$11*BF44</f>
        <v>0</v>
      </c>
      <c r="DH44" s="39">
        <f t="shared" ref="DH44:DH62" si="160">$BI44*DH$11*BG44</f>
        <v>0</v>
      </c>
      <c r="DJ44" s="70">
        <f t="shared" ref="DJ44:DJ62" si="161">D44*F44</f>
        <v>0</v>
      </c>
      <c r="DK44" s="42">
        <f t="shared" ref="DK44:DK62" si="162">$DJ44*DK$11*I44</f>
        <v>0</v>
      </c>
      <c r="DL44" s="38">
        <f t="shared" ref="DL44:DL62" si="163">$DJ44*DL$11*J44</f>
        <v>0</v>
      </c>
      <c r="DM44" s="38">
        <f t="shared" ref="DM44:DM62" si="164">$DJ44*DM$11*K44</f>
        <v>0</v>
      </c>
      <c r="DN44" s="38">
        <f t="shared" ref="DN44:DN62" si="165">$DJ44*DN$11*L44</f>
        <v>0</v>
      </c>
      <c r="DO44" s="38">
        <f t="shared" ref="DO44:DO62" si="166">$DJ44*DO$11*M44</f>
        <v>0</v>
      </c>
      <c r="DP44" s="38">
        <f t="shared" ref="DP44:DP62" si="167">$DJ44*DP$11*N44</f>
        <v>0</v>
      </c>
      <c r="DQ44" s="38">
        <f t="shared" ref="DQ44:DQ62" si="168">$DJ44*DQ$11*O44</f>
        <v>0</v>
      </c>
      <c r="DR44" s="38">
        <f t="shared" ref="DR44:DR62" si="169">$DJ44*DR$11*P44</f>
        <v>0</v>
      </c>
      <c r="DS44" s="38">
        <f t="shared" ref="DS44:DS62" si="170">$DJ44*DS$11*Q44</f>
        <v>0</v>
      </c>
      <c r="DT44" s="38">
        <f t="shared" ref="DT44:DT62" si="171">$DJ44*DT$11*R44</f>
        <v>0</v>
      </c>
      <c r="DU44" s="38">
        <f t="shared" ref="DU44:DU62" si="172">$DJ44*DU$11*S44</f>
        <v>0</v>
      </c>
      <c r="DV44" s="38">
        <f t="shared" ref="DV44:DV62" si="173">$DJ44*DV$11*T44</f>
        <v>0</v>
      </c>
      <c r="DW44" s="38">
        <f t="shared" ref="DW44:DW62" si="174">$DJ44*DW$11*U44</f>
        <v>0</v>
      </c>
      <c r="DX44" s="38">
        <f t="shared" ref="DX44:DX62" si="175">$DJ44*DX$11*V44</f>
        <v>0</v>
      </c>
      <c r="DY44" s="38">
        <f t="shared" ref="DY44:DY62" si="176">$DJ44*DY$11*W44</f>
        <v>0</v>
      </c>
      <c r="DZ44" s="38">
        <f t="shared" ref="DZ44:DZ62" si="177">$DJ44*DZ$11*X44</f>
        <v>0</v>
      </c>
      <c r="EA44" s="38">
        <f t="shared" ref="EA44:EA62" si="178">$DJ44*EA$11*Y44</f>
        <v>0</v>
      </c>
      <c r="EB44" s="38">
        <f t="shared" ref="EB44:EB62" si="179">$DJ44*EB$11*Z44</f>
        <v>0</v>
      </c>
      <c r="EC44" s="38">
        <f t="shared" ref="EC44:EC62" si="180">$DJ44*EC$11*AA44</f>
        <v>0</v>
      </c>
      <c r="ED44" s="38">
        <f t="shared" ref="ED44:ED62" si="181">$DJ44*ED$11*AB44</f>
        <v>0</v>
      </c>
      <c r="EE44" s="38">
        <f t="shared" ref="EE44:EE62" si="182">$DJ44*EE$11*AC44</f>
        <v>0</v>
      </c>
      <c r="EF44" s="38">
        <f t="shared" ref="EF44:EF62" si="183">$DJ44*EF$11*AD44</f>
        <v>0</v>
      </c>
      <c r="EG44" s="38">
        <f t="shared" ref="EG44:EG62" si="184">$DJ44*EG$11*AE44</f>
        <v>0</v>
      </c>
      <c r="EH44" s="38">
        <f t="shared" ref="EH44:EH62" si="185">$DJ44*EH$11*AF44</f>
        <v>0</v>
      </c>
      <c r="EI44" s="38">
        <f t="shared" ref="EI44:EI62" si="186">$DJ44*EI$11*AG44</f>
        <v>0</v>
      </c>
      <c r="EJ44" s="38">
        <f t="shared" ref="EJ44:EJ62" si="187">$DJ44*EJ$11*AH44</f>
        <v>0</v>
      </c>
      <c r="EK44" s="38">
        <f t="shared" ref="EK44:EK62" si="188">$DJ44*EK$11*AI44</f>
        <v>0</v>
      </c>
      <c r="EL44" s="38">
        <f t="shared" ref="EL44:EL62" si="189">$DJ44*EL$11*AJ44</f>
        <v>0</v>
      </c>
      <c r="EM44" s="38">
        <f t="shared" ref="EM44:EM62" si="190">$DJ44*EM$11*AK44</f>
        <v>0</v>
      </c>
      <c r="EN44" s="38">
        <f t="shared" ref="EN44:EN62" si="191">$DJ44*EN$11*AL44</f>
        <v>0</v>
      </c>
      <c r="EO44" s="38">
        <f t="shared" ref="EO44:EO62" si="192">$DJ44*EO$11*AM44</f>
        <v>0</v>
      </c>
      <c r="EP44" s="38">
        <f t="shared" ref="EP44:EP62" si="193">$DJ44*EP$11*AN44</f>
        <v>0</v>
      </c>
      <c r="EQ44" s="38">
        <f t="shared" ref="EQ44:EQ62" si="194">$DJ44*EQ$11*AO44</f>
        <v>0</v>
      </c>
      <c r="ER44" s="38">
        <f t="shared" ref="ER44:ER62" si="195">$DJ44*ER$11*AP44</f>
        <v>0</v>
      </c>
      <c r="ES44" s="38">
        <f t="shared" ref="ES44:ES62" si="196">$DJ44*ES$11*AQ44</f>
        <v>0</v>
      </c>
      <c r="ET44" s="38">
        <f t="shared" ref="ET44:ET62" si="197">$DJ44*ET$11*AR44</f>
        <v>0</v>
      </c>
      <c r="EU44" s="38">
        <f t="shared" ref="EU44:EU62" si="198">$DJ44*EU$11*AS44</f>
        <v>0</v>
      </c>
      <c r="EV44" s="38">
        <f t="shared" ref="EV44:EV62" si="199">$DJ44*EV$11*AT44</f>
        <v>0</v>
      </c>
      <c r="EW44" s="38">
        <f t="shared" ref="EW44:EW62" si="200">$DJ44*EW$11*AU44</f>
        <v>0</v>
      </c>
      <c r="EX44" s="38">
        <f t="shared" ref="EX44:EX62" si="201">$DJ44*EX$11*AV44</f>
        <v>0</v>
      </c>
      <c r="EY44" s="38">
        <f t="shared" ref="EY44:EY62" si="202">$DJ44*EY$11*AW44</f>
        <v>0</v>
      </c>
      <c r="EZ44" s="38">
        <f t="shared" ref="EZ44:EZ62" si="203">$DJ44*EZ$11*AX44</f>
        <v>0</v>
      </c>
      <c r="FA44" s="38">
        <f t="shared" ref="FA44:FA62" si="204">$DJ44*FA$11*AY44</f>
        <v>0</v>
      </c>
      <c r="FB44" s="38">
        <f t="shared" ref="FB44:FB62" si="205">$DJ44*FB$11*AZ44</f>
        <v>0</v>
      </c>
      <c r="FC44" s="38">
        <f t="shared" ref="FC44:FC62" si="206">$DJ44*FC$11*BA44</f>
        <v>0</v>
      </c>
      <c r="FD44" s="38">
        <f t="shared" ref="FD44:FD62" si="207">$DJ44*FD$11*BB44</f>
        <v>0</v>
      </c>
      <c r="FE44" s="38">
        <f t="shared" ref="FE44:FE62" si="208">$DJ44*FE$11*BC44</f>
        <v>0</v>
      </c>
      <c r="FF44" s="38">
        <f t="shared" ref="FF44:FF62" si="209">$DJ44*FF$11*BD44</f>
        <v>0</v>
      </c>
      <c r="FG44" s="38">
        <f t="shared" ref="FG44:FG62" si="210">$DJ44*FG$11*BE44</f>
        <v>0</v>
      </c>
      <c r="FH44" s="38">
        <f t="shared" ref="FH44:FH62" si="211">$DJ44*FH$11*BF44</f>
        <v>0</v>
      </c>
      <c r="FI44" s="39">
        <f t="shared" ref="FI44:FI62" si="212">$DJ44*FI$11*BG44</f>
        <v>0</v>
      </c>
    </row>
    <row r="45" spans="1:165" ht="21" customHeight="1" x14ac:dyDescent="0.2">
      <c r="A45" s="16">
        <f t="shared" ref="A45:A62" si="213">IF(B45=1,A44+1,A44)</f>
        <v>12</v>
      </c>
      <c r="B45" s="16">
        <v>1</v>
      </c>
      <c r="C45" s="15">
        <f t="shared" si="108"/>
        <v>34</v>
      </c>
      <c r="D45" s="203"/>
      <c r="E45" s="13">
        <v>0.22</v>
      </c>
      <c r="F45" s="13">
        <v>0.2</v>
      </c>
      <c r="G45" s="11"/>
      <c r="H45" s="24">
        <f t="shared" si="107"/>
        <v>34</v>
      </c>
      <c r="I45" s="22">
        <v>0.1</v>
      </c>
      <c r="J45" s="18">
        <v>0.1</v>
      </c>
      <c r="K45" s="18">
        <v>0.15</v>
      </c>
      <c r="L45" s="18">
        <v>0.1</v>
      </c>
      <c r="M45" s="18">
        <v>0.1</v>
      </c>
      <c r="N45" s="18">
        <v>0.11</v>
      </c>
      <c r="O45" s="18">
        <v>0.17</v>
      </c>
      <c r="P45" s="18">
        <v>0.1</v>
      </c>
      <c r="Q45" s="18">
        <v>0.13</v>
      </c>
      <c r="R45" s="18">
        <v>0.1</v>
      </c>
      <c r="S45" s="18">
        <v>0.1</v>
      </c>
      <c r="T45" s="18">
        <v>0.1</v>
      </c>
      <c r="U45" s="18">
        <v>0.1</v>
      </c>
      <c r="V45" s="18">
        <v>0.28999999999999998</v>
      </c>
      <c r="W45" s="18">
        <v>0.1</v>
      </c>
      <c r="X45" s="18">
        <v>0.12</v>
      </c>
      <c r="Y45" s="18">
        <v>0.11</v>
      </c>
      <c r="Z45" s="18">
        <v>0.52</v>
      </c>
      <c r="AA45" s="18">
        <v>0.1</v>
      </c>
      <c r="AB45" s="18">
        <v>0.1</v>
      </c>
      <c r="AC45" s="18">
        <v>0.13</v>
      </c>
      <c r="AD45" s="18">
        <v>0.14000000000000001</v>
      </c>
      <c r="AE45" s="18">
        <v>0.11</v>
      </c>
      <c r="AF45" s="18">
        <v>0.22</v>
      </c>
      <c r="AG45" s="18">
        <v>0.1</v>
      </c>
      <c r="AH45" s="18">
        <v>0.1</v>
      </c>
      <c r="AI45" s="18">
        <v>0.24</v>
      </c>
      <c r="AJ45" s="18">
        <v>0.1</v>
      </c>
      <c r="AK45" s="18">
        <v>0.21</v>
      </c>
      <c r="AL45" s="18">
        <v>0.1</v>
      </c>
      <c r="AM45" s="18">
        <v>0.13</v>
      </c>
      <c r="AN45" s="18">
        <v>0.1</v>
      </c>
      <c r="AO45" s="18">
        <v>0.3</v>
      </c>
      <c r="AP45" s="18">
        <v>1</v>
      </c>
      <c r="AQ45" s="18">
        <v>0.55000000000000004</v>
      </c>
      <c r="AR45" s="18">
        <v>0.6</v>
      </c>
      <c r="AS45" s="18">
        <v>0.1</v>
      </c>
      <c r="AT45" s="18">
        <v>0.1</v>
      </c>
      <c r="AU45" s="18">
        <v>0.24</v>
      </c>
      <c r="AV45" s="18">
        <v>0.1</v>
      </c>
      <c r="AW45" s="18">
        <v>0.1</v>
      </c>
      <c r="AX45" s="18">
        <v>0.1</v>
      </c>
      <c r="AY45" s="18">
        <v>0.52</v>
      </c>
      <c r="AZ45" s="18">
        <v>0.1</v>
      </c>
      <c r="BA45" s="18">
        <v>0.1</v>
      </c>
      <c r="BB45" s="18">
        <v>0.33</v>
      </c>
      <c r="BC45" s="18">
        <v>0.1</v>
      </c>
      <c r="BD45" s="18">
        <v>0.28999999999999998</v>
      </c>
      <c r="BE45" s="18">
        <v>0.31</v>
      </c>
      <c r="BF45" s="18">
        <v>0.1</v>
      </c>
      <c r="BG45" s="19">
        <v>0.1</v>
      </c>
      <c r="BH45" s="35"/>
      <c r="BI45" s="70">
        <f t="shared" si="109"/>
        <v>0</v>
      </c>
      <c r="BJ45" s="42">
        <f t="shared" si="110"/>
        <v>0</v>
      </c>
      <c r="BK45" s="38">
        <f t="shared" si="111"/>
        <v>0</v>
      </c>
      <c r="BL45" s="38">
        <f t="shared" si="112"/>
        <v>0</v>
      </c>
      <c r="BM45" s="38">
        <f t="shared" si="113"/>
        <v>0</v>
      </c>
      <c r="BN45" s="38">
        <f t="shared" si="114"/>
        <v>0</v>
      </c>
      <c r="BO45" s="38">
        <f t="shared" si="115"/>
        <v>0</v>
      </c>
      <c r="BP45" s="38">
        <f t="shared" si="116"/>
        <v>0</v>
      </c>
      <c r="BQ45" s="38">
        <f t="shared" si="117"/>
        <v>0</v>
      </c>
      <c r="BR45" s="38">
        <f t="shared" si="118"/>
        <v>0</v>
      </c>
      <c r="BS45" s="38">
        <f t="shared" si="119"/>
        <v>0</v>
      </c>
      <c r="BT45" s="38">
        <f t="shared" si="120"/>
        <v>0</v>
      </c>
      <c r="BU45" s="38">
        <f t="shared" si="121"/>
        <v>0</v>
      </c>
      <c r="BV45" s="38">
        <f t="shared" si="122"/>
        <v>0</v>
      </c>
      <c r="BW45" s="38">
        <f t="shared" si="123"/>
        <v>0</v>
      </c>
      <c r="BX45" s="38">
        <f t="shared" si="124"/>
        <v>0</v>
      </c>
      <c r="BY45" s="38">
        <f t="shared" si="125"/>
        <v>0</v>
      </c>
      <c r="BZ45" s="38">
        <f t="shared" si="126"/>
        <v>0</v>
      </c>
      <c r="CA45" s="38">
        <f t="shared" si="127"/>
        <v>0</v>
      </c>
      <c r="CB45" s="38">
        <f t="shared" si="128"/>
        <v>0</v>
      </c>
      <c r="CC45" s="38">
        <f t="shared" si="129"/>
        <v>0</v>
      </c>
      <c r="CD45" s="38">
        <f t="shared" si="130"/>
        <v>0</v>
      </c>
      <c r="CE45" s="38">
        <f t="shared" si="131"/>
        <v>0</v>
      </c>
      <c r="CF45" s="38">
        <f t="shared" si="132"/>
        <v>0</v>
      </c>
      <c r="CG45" s="38">
        <f t="shared" si="133"/>
        <v>0</v>
      </c>
      <c r="CH45" s="38">
        <f t="shared" si="134"/>
        <v>0</v>
      </c>
      <c r="CI45" s="38">
        <f t="shared" si="135"/>
        <v>0</v>
      </c>
      <c r="CJ45" s="38">
        <f t="shared" si="136"/>
        <v>0</v>
      </c>
      <c r="CK45" s="38">
        <f t="shared" si="137"/>
        <v>0</v>
      </c>
      <c r="CL45" s="38">
        <f t="shared" si="138"/>
        <v>0</v>
      </c>
      <c r="CM45" s="38">
        <f t="shared" si="139"/>
        <v>0</v>
      </c>
      <c r="CN45" s="38">
        <f t="shared" si="140"/>
        <v>0</v>
      </c>
      <c r="CO45" s="38">
        <f t="shared" si="141"/>
        <v>0</v>
      </c>
      <c r="CP45" s="38">
        <f t="shared" si="142"/>
        <v>0</v>
      </c>
      <c r="CQ45" s="38">
        <f t="shared" si="143"/>
        <v>0</v>
      </c>
      <c r="CR45" s="38">
        <f t="shared" si="144"/>
        <v>0</v>
      </c>
      <c r="CS45" s="38">
        <f t="shared" si="145"/>
        <v>0</v>
      </c>
      <c r="CT45" s="38">
        <f t="shared" si="146"/>
        <v>0</v>
      </c>
      <c r="CU45" s="38">
        <f t="shared" si="147"/>
        <v>0</v>
      </c>
      <c r="CV45" s="38">
        <f t="shared" si="148"/>
        <v>0</v>
      </c>
      <c r="CW45" s="38">
        <f t="shared" si="149"/>
        <v>0</v>
      </c>
      <c r="CX45" s="38">
        <f t="shared" si="150"/>
        <v>0</v>
      </c>
      <c r="CY45" s="38">
        <f t="shared" si="151"/>
        <v>0</v>
      </c>
      <c r="CZ45" s="38">
        <f t="shared" si="152"/>
        <v>0</v>
      </c>
      <c r="DA45" s="38">
        <f t="shared" si="153"/>
        <v>0</v>
      </c>
      <c r="DB45" s="38">
        <f t="shared" si="154"/>
        <v>0</v>
      </c>
      <c r="DC45" s="38">
        <f t="shared" si="155"/>
        <v>0</v>
      </c>
      <c r="DD45" s="38">
        <f t="shared" si="156"/>
        <v>0</v>
      </c>
      <c r="DE45" s="38">
        <f t="shared" si="157"/>
        <v>0</v>
      </c>
      <c r="DF45" s="38">
        <f t="shared" si="158"/>
        <v>0</v>
      </c>
      <c r="DG45" s="38">
        <f t="shared" si="159"/>
        <v>0</v>
      </c>
      <c r="DH45" s="39">
        <f t="shared" si="160"/>
        <v>0</v>
      </c>
      <c r="DJ45" s="70">
        <f t="shared" si="161"/>
        <v>0</v>
      </c>
      <c r="DK45" s="42">
        <f t="shared" si="162"/>
        <v>0</v>
      </c>
      <c r="DL45" s="38">
        <f t="shared" si="163"/>
        <v>0</v>
      </c>
      <c r="DM45" s="38">
        <f t="shared" si="164"/>
        <v>0</v>
      </c>
      <c r="DN45" s="38">
        <f t="shared" si="165"/>
        <v>0</v>
      </c>
      <c r="DO45" s="38">
        <f t="shared" si="166"/>
        <v>0</v>
      </c>
      <c r="DP45" s="38">
        <f t="shared" si="167"/>
        <v>0</v>
      </c>
      <c r="DQ45" s="38">
        <f t="shared" si="168"/>
        <v>0</v>
      </c>
      <c r="DR45" s="38">
        <f t="shared" si="169"/>
        <v>0</v>
      </c>
      <c r="DS45" s="38">
        <f t="shared" si="170"/>
        <v>0</v>
      </c>
      <c r="DT45" s="38">
        <f t="shared" si="171"/>
        <v>0</v>
      </c>
      <c r="DU45" s="38">
        <f t="shared" si="172"/>
        <v>0</v>
      </c>
      <c r="DV45" s="38">
        <f t="shared" si="173"/>
        <v>0</v>
      </c>
      <c r="DW45" s="38">
        <f t="shared" si="174"/>
        <v>0</v>
      </c>
      <c r="DX45" s="38">
        <f t="shared" si="175"/>
        <v>0</v>
      </c>
      <c r="DY45" s="38">
        <f t="shared" si="176"/>
        <v>0</v>
      </c>
      <c r="DZ45" s="38">
        <f t="shared" si="177"/>
        <v>0</v>
      </c>
      <c r="EA45" s="38">
        <f t="shared" si="178"/>
        <v>0</v>
      </c>
      <c r="EB45" s="38">
        <f t="shared" si="179"/>
        <v>0</v>
      </c>
      <c r="EC45" s="38">
        <f t="shared" si="180"/>
        <v>0</v>
      </c>
      <c r="ED45" s="38">
        <f t="shared" si="181"/>
        <v>0</v>
      </c>
      <c r="EE45" s="38">
        <f t="shared" si="182"/>
        <v>0</v>
      </c>
      <c r="EF45" s="38">
        <f t="shared" si="183"/>
        <v>0</v>
      </c>
      <c r="EG45" s="38">
        <f t="shared" si="184"/>
        <v>0</v>
      </c>
      <c r="EH45" s="38">
        <f t="shared" si="185"/>
        <v>0</v>
      </c>
      <c r="EI45" s="38">
        <f t="shared" si="186"/>
        <v>0</v>
      </c>
      <c r="EJ45" s="38">
        <f t="shared" si="187"/>
        <v>0</v>
      </c>
      <c r="EK45" s="38">
        <f t="shared" si="188"/>
        <v>0</v>
      </c>
      <c r="EL45" s="38">
        <f t="shared" si="189"/>
        <v>0</v>
      </c>
      <c r="EM45" s="38">
        <f t="shared" si="190"/>
        <v>0</v>
      </c>
      <c r="EN45" s="38">
        <f t="shared" si="191"/>
        <v>0</v>
      </c>
      <c r="EO45" s="38">
        <f t="shared" si="192"/>
        <v>0</v>
      </c>
      <c r="EP45" s="38">
        <f t="shared" si="193"/>
        <v>0</v>
      </c>
      <c r="EQ45" s="38">
        <f t="shared" si="194"/>
        <v>0</v>
      </c>
      <c r="ER45" s="38">
        <f t="shared" si="195"/>
        <v>0</v>
      </c>
      <c r="ES45" s="38">
        <f t="shared" si="196"/>
        <v>0</v>
      </c>
      <c r="ET45" s="38">
        <f t="shared" si="197"/>
        <v>0</v>
      </c>
      <c r="EU45" s="38">
        <f t="shared" si="198"/>
        <v>0</v>
      </c>
      <c r="EV45" s="38">
        <f t="shared" si="199"/>
        <v>0</v>
      </c>
      <c r="EW45" s="38">
        <f t="shared" si="200"/>
        <v>0</v>
      </c>
      <c r="EX45" s="38">
        <f t="shared" si="201"/>
        <v>0</v>
      </c>
      <c r="EY45" s="38">
        <f t="shared" si="202"/>
        <v>0</v>
      </c>
      <c r="EZ45" s="38">
        <f t="shared" si="203"/>
        <v>0</v>
      </c>
      <c r="FA45" s="38">
        <f t="shared" si="204"/>
        <v>0</v>
      </c>
      <c r="FB45" s="38">
        <f t="shared" si="205"/>
        <v>0</v>
      </c>
      <c r="FC45" s="38">
        <f t="shared" si="206"/>
        <v>0</v>
      </c>
      <c r="FD45" s="38">
        <f t="shared" si="207"/>
        <v>0</v>
      </c>
      <c r="FE45" s="38">
        <f t="shared" si="208"/>
        <v>0</v>
      </c>
      <c r="FF45" s="38">
        <f t="shared" si="209"/>
        <v>0</v>
      </c>
      <c r="FG45" s="38">
        <f t="shared" si="210"/>
        <v>0</v>
      </c>
      <c r="FH45" s="38">
        <f t="shared" si="211"/>
        <v>0</v>
      </c>
      <c r="FI45" s="39">
        <f t="shared" si="212"/>
        <v>0</v>
      </c>
    </row>
    <row r="46" spans="1:165" ht="21" customHeight="1" x14ac:dyDescent="0.2">
      <c r="A46" s="16">
        <f t="shared" si="213"/>
        <v>12</v>
      </c>
      <c r="B46" s="16">
        <v>2</v>
      </c>
      <c r="C46" s="15">
        <f t="shared" si="108"/>
        <v>35</v>
      </c>
      <c r="D46" s="203"/>
      <c r="E46" s="13">
        <v>0.22</v>
      </c>
      <c r="F46" s="13">
        <v>0.2</v>
      </c>
      <c r="G46" s="11"/>
      <c r="H46" s="24">
        <f t="shared" si="107"/>
        <v>35</v>
      </c>
      <c r="I46" s="22">
        <v>0.11</v>
      </c>
      <c r="J46" s="18">
        <v>0.11</v>
      </c>
      <c r="K46" s="18">
        <v>0.1</v>
      </c>
      <c r="L46" s="18">
        <v>0.1</v>
      </c>
      <c r="M46" s="18">
        <v>0.12</v>
      </c>
      <c r="N46" s="18">
        <v>0.1</v>
      </c>
      <c r="O46" s="18">
        <v>0.1</v>
      </c>
      <c r="P46" s="18">
        <v>0.1</v>
      </c>
      <c r="Q46" s="18">
        <v>0.1</v>
      </c>
      <c r="R46" s="18">
        <v>0.1</v>
      </c>
      <c r="S46" s="18">
        <v>0.11</v>
      </c>
      <c r="T46" s="18">
        <v>0.1</v>
      </c>
      <c r="U46" s="18">
        <v>0.1</v>
      </c>
      <c r="V46" s="18">
        <v>0.1</v>
      </c>
      <c r="W46" s="18">
        <v>0.1</v>
      </c>
      <c r="X46" s="18">
        <v>0.17</v>
      </c>
      <c r="Y46" s="18">
        <v>0.24</v>
      </c>
      <c r="Z46" s="18">
        <v>0.1</v>
      </c>
      <c r="AA46" s="18">
        <v>0.1</v>
      </c>
      <c r="AB46" s="18">
        <v>0.1</v>
      </c>
      <c r="AC46" s="18">
        <v>0.35</v>
      </c>
      <c r="AD46" s="18">
        <v>0.1</v>
      </c>
      <c r="AE46" s="18">
        <v>0.1</v>
      </c>
      <c r="AF46" s="18">
        <v>0.1</v>
      </c>
      <c r="AG46" s="18">
        <v>0.1</v>
      </c>
      <c r="AH46" s="18">
        <v>0.1</v>
      </c>
      <c r="AI46" s="18">
        <v>0.1</v>
      </c>
      <c r="AJ46" s="18">
        <v>0.15</v>
      </c>
      <c r="AK46" s="18">
        <v>0.1</v>
      </c>
      <c r="AL46" s="18">
        <v>0.1</v>
      </c>
      <c r="AM46" s="18">
        <v>0.15</v>
      </c>
      <c r="AN46" s="18">
        <v>0.1</v>
      </c>
      <c r="AO46" s="18">
        <v>0.1</v>
      </c>
      <c r="AP46" s="18">
        <v>0.55000000000000004</v>
      </c>
      <c r="AQ46" s="18">
        <v>1</v>
      </c>
      <c r="AR46" s="18">
        <v>0.7</v>
      </c>
      <c r="AS46" s="18">
        <v>0.1</v>
      </c>
      <c r="AT46" s="18">
        <v>0.17</v>
      </c>
      <c r="AU46" s="18">
        <v>0.1</v>
      </c>
      <c r="AV46" s="18">
        <v>0.1</v>
      </c>
      <c r="AW46" s="18">
        <v>0.1</v>
      </c>
      <c r="AX46" s="18">
        <v>0.1</v>
      </c>
      <c r="AY46" s="18">
        <v>0.1</v>
      </c>
      <c r="AZ46" s="18">
        <v>0.1</v>
      </c>
      <c r="BA46" s="18">
        <v>0.1</v>
      </c>
      <c r="BB46" s="18">
        <v>0.1</v>
      </c>
      <c r="BC46" s="18">
        <v>0.12</v>
      </c>
      <c r="BD46" s="18">
        <v>0.1</v>
      </c>
      <c r="BE46" s="18">
        <v>0.1</v>
      </c>
      <c r="BF46" s="18">
        <v>0.1</v>
      </c>
      <c r="BG46" s="19">
        <v>0.1</v>
      </c>
      <c r="BH46" s="35"/>
      <c r="BI46" s="70">
        <f t="shared" si="109"/>
        <v>0</v>
      </c>
      <c r="BJ46" s="42">
        <f t="shared" si="110"/>
        <v>0</v>
      </c>
      <c r="BK46" s="38">
        <f t="shared" si="111"/>
        <v>0</v>
      </c>
      <c r="BL46" s="38">
        <f t="shared" si="112"/>
        <v>0</v>
      </c>
      <c r="BM46" s="38">
        <f t="shared" si="113"/>
        <v>0</v>
      </c>
      <c r="BN46" s="38">
        <f t="shared" si="114"/>
        <v>0</v>
      </c>
      <c r="BO46" s="38">
        <f t="shared" si="115"/>
        <v>0</v>
      </c>
      <c r="BP46" s="38">
        <f t="shared" si="116"/>
        <v>0</v>
      </c>
      <c r="BQ46" s="38">
        <f t="shared" si="117"/>
        <v>0</v>
      </c>
      <c r="BR46" s="38">
        <f t="shared" si="118"/>
        <v>0</v>
      </c>
      <c r="BS46" s="38">
        <f t="shared" si="119"/>
        <v>0</v>
      </c>
      <c r="BT46" s="38">
        <f t="shared" si="120"/>
        <v>0</v>
      </c>
      <c r="BU46" s="38">
        <f t="shared" si="121"/>
        <v>0</v>
      </c>
      <c r="BV46" s="38">
        <f t="shared" si="122"/>
        <v>0</v>
      </c>
      <c r="BW46" s="38">
        <f t="shared" si="123"/>
        <v>0</v>
      </c>
      <c r="BX46" s="38">
        <f t="shared" si="124"/>
        <v>0</v>
      </c>
      <c r="BY46" s="38">
        <f t="shared" si="125"/>
        <v>0</v>
      </c>
      <c r="BZ46" s="38">
        <f t="shared" si="126"/>
        <v>0</v>
      </c>
      <c r="CA46" s="38">
        <f t="shared" si="127"/>
        <v>0</v>
      </c>
      <c r="CB46" s="38">
        <f t="shared" si="128"/>
        <v>0</v>
      </c>
      <c r="CC46" s="38">
        <f t="shared" si="129"/>
        <v>0</v>
      </c>
      <c r="CD46" s="38">
        <f t="shared" si="130"/>
        <v>0</v>
      </c>
      <c r="CE46" s="38">
        <f t="shared" si="131"/>
        <v>0</v>
      </c>
      <c r="CF46" s="38">
        <f t="shared" si="132"/>
        <v>0</v>
      </c>
      <c r="CG46" s="38">
        <f t="shared" si="133"/>
        <v>0</v>
      </c>
      <c r="CH46" s="38">
        <f t="shared" si="134"/>
        <v>0</v>
      </c>
      <c r="CI46" s="38">
        <f t="shared" si="135"/>
        <v>0</v>
      </c>
      <c r="CJ46" s="38">
        <f t="shared" si="136"/>
        <v>0</v>
      </c>
      <c r="CK46" s="38">
        <f t="shared" si="137"/>
        <v>0</v>
      </c>
      <c r="CL46" s="38">
        <f t="shared" si="138"/>
        <v>0</v>
      </c>
      <c r="CM46" s="38">
        <f t="shared" si="139"/>
        <v>0</v>
      </c>
      <c r="CN46" s="38">
        <f t="shared" si="140"/>
        <v>0</v>
      </c>
      <c r="CO46" s="38">
        <f t="shared" si="141"/>
        <v>0</v>
      </c>
      <c r="CP46" s="38">
        <f t="shared" si="142"/>
        <v>0</v>
      </c>
      <c r="CQ46" s="38">
        <f t="shared" si="143"/>
        <v>0</v>
      </c>
      <c r="CR46" s="38">
        <f t="shared" si="144"/>
        <v>0</v>
      </c>
      <c r="CS46" s="38">
        <f t="shared" si="145"/>
        <v>0</v>
      </c>
      <c r="CT46" s="38">
        <f t="shared" si="146"/>
        <v>0</v>
      </c>
      <c r="CU46" s="38">
        <f t="shared" si="147"/>
        <v>0</v>
      </c>
      <c r="CV46" s="38">
        <f t="shared" si="148"/>
        <v>0</v>
      </c>
      <c r="CW46" s="38">
        <f t="shared" si="149"/>
        <v>0</v>
      </c>
      <c r="CX46" s="38">
        <f t="shared" si="150"/>
        <v>0</v>
      </c>
      <c r="CY46" s="38">
        <f t="shared" si="151"/>
        <v>0</v>
      </c>
      <c r="CZ46" s="38">
        <f t="shared" si="152"/>
        <v>0</v>
      </c>
      <c r="DA46" s="38">
        <f t="shared" si="153"/>
        <v>0</v>
      </c>
      <c r="DB46" s="38">
        <f t="shared" si="154"/>
        <v>0</v>
      </c>
      <c r="DC46" s="38">
        <f t="shared" si="155"/>
        <v>0</v>
      </c>
      <c r="DD46" s="38">
        <f t="shared" si="156"/>
        <v>0</v>
      </c>
      <c r="DE46" s="38">
        <f t="shared" si="157"/>
        <v>0</v>
      </c>
      <c r="DF46" s="38">
        <f t="shared" si="158"/>
        <v>0</v>
      </c>
      <c r="DG46" s="38">
        <f t="shared" si="159"/>
        <v>0</v>
      </c>
      <c r="DH46" s="39">
        <f t="shared" si="160"/>
        <v>0</v>
      </c>
      <c r="DJ46" s="70">
        <f t="shared" si="161"/>
        <v>0</v>
      </c>
      <c r="DK46" s="42">
        <f t="shared" si="162"/>
        <v>0</v>
      </c>
      <c r="DL46" s="38">
        <f t="shared" si="163"/>
        <v>0</v>
      </c>
      <c r="DM46" s="38">
        <f t="shared" si="164"/>
        <v>0</v>
      </c>
      <c r="DN46" s="38">
        <f t="shared" si="165"/>
        <v>0</v>
      </c>
      <c r="DO46" s="38">
        <f t="shared" si="166"/>
        <v>0</v>
      </c>
      <c r="DP46" s="38">
        <f t="shared" si="167"/>
        <v>0</v>
      </c>
      <c r="DQ46" s="38">
        <f t="shared" si="168"/>
        <v>0</v>
      </c>
      <c r="DR46" s="38">
        <f t="shared" si="169"/>
        <v>0</v>
      </c>
      <c r="DS46" s="38">
        <f t="shared" si="170"/>
        <v>0</v>
      </c>
      <c r="DT46" s="38">
        <f t="shared" si="171"/>
        <v>0</v>
      </c>
      <c r="DU46" s="38">
        <f t="shared" si="172"/>
        <v>0</v>
      </c>
      <c r="DV46" s="38">
        <f t="shared" si="173"/>
        <v>0</v>
      </c>
      <c r="DW46" s="38">
        <f t="shared" si="174"/>
        <v>0</v>
      </c>
      <c r="DX46" s="38">
        <f t="shared" si="175"/>
        <v>0</v>
      </c>
      <c r="DY46" s="38">
        <f t="shared" si="176"/>
        <v>0</v>
      </c>
      <c r="DZ46" s="38">
        <f t="shared" si="177"/>
        <v>0</v>
      </c>
      <c r="EA46" s="38">
        <f t="shared" si="178"/>
        <v>0</v>
      </c>
      <c r="EB46" s="38">
        <f t="shared" si="179"/>
        <v>0</v>
      </c>
      <c r="EC46" s="38">
        <f t="shared" si="180"/>
        <v>0</v>
      </c>
      <c r="ED46" s="38">
        <f t="shared" si="181"/>
        <v>0</v>
      </c>
      <c r="EE46" s="38">
        <f t="shared" si="182"/>
        <v>0</v>
      </c>
      <c r="EF46" s="38">
        <f t="shared" si="183"/>
        <v>0</v>
      </c>
      <c r="EG46" s="38">
        <f t="shared" si="184"/>
        <v>0</v>
      </c>
      <c r="EH46" s="38">
        <f t="shared" si="185"/>
        <v>0</v>
      </c>
      <c r="EI46" s="38">
        <f t="shared" si="186"/>
        <v>0</v>
      </c>
      <c r="EJ46" s="38">
        <f t="shared" si="187"/>
        <v>0</v>
      </c>
      <c r="EK46" s="38">
        <f t="shared" si="188"/>
        <v>0</v>
      </c>
      <c r="EL46" s="38">
        <f t="shared" si="189"/>
        <v>0</v>
      </c>
      <c r="EM46" s="38">
        <f t="shared" si="190"/>
        <v>0</v>
      </c>
      <c r="EN46" s="38">
        <f t="shared" si="191"/>
        <v>0</v>
      </c>
      <c r="EO46" s="38">
        <f t="shared" si="192"/>
        <v>0</v>
      </c>
      <c r="EP46" s="38">
        <f t="shared" si="193"/>
        <v>0</v>
      </c>
      <c r="EQ46" s="38">
        <f t="shared" si="194"/>
        <v>0</v>
      </c>
      <c r="ER46" s="38">
        <f t="shared" si="195"/>
        <v>0</v>
      </c>
      <c r="ES46" s="38">
        <f t="shared" si="196"/>
        <v>0</v>
      </c>
      <c r="ET46" s="38">
        <f t="shared" si="197"/>
        <v>0</v>
      </c>
      <c r="EU46" s="38">
        <f t="shared" si="198"/>
        <v>0</v>
      </c>
      <c r="EV46" s="38">
        <f t="shared" si="199"/>
        <v>0</v>
      </c>
      <c r="EW46" s="38">
        <f t="shared" si="200"/>
        <v>0</v>
      </c>
      <c r="EX46" s="38">
        <f t="shared" si="201"/>
        <v>0</v>
      </c>
      <c r="EY46" s="38">
        <f t="shared" si="202"/>
        <v>0</v>
      </c>
      <c r="EZ46" s="38">
        <f t="shared" si="203"/>
        <v>0</v>
      </c>
      <c r="FA46" s="38">
        <f t="shared" si="204"/>
        <v>0</v>
      </c>
      <c r="FB46" s="38">
        <f t="shared" si="205"/>
        <v>0</v>
      </c>
      <c r="FC46" s="38">
        <f t="shared" si="206"/>
        <v>0</v>
      </c>
      <c r="FD46" s="38">
        <f t="shared" si="207"/>
        <v>0</v>
      </c>
      <c r="FE46" s="38">
        <f t="shared" si="208"/>
        <v>0</v>
      </c>
      <c r="FF46" s="38">
        <f t="shared" si="209"/>
        <v>0</v>
      </c>
      <c r="FG46" s="38">
        <f t="shared" si="210"/>
        <v>0</v>
      </c>
      <c r="FH46" s="38">
        <f t="shared" si="211"/>
        <v>0</v>
      </c>
      <c r="FI46" s="39">
        <f t="shared" si="212"/>
        <v>0</v>
      </c>
    </row>
    <row r="47" spans="1:165" ht="21" customHeight="1" x14ac:dyDescent="0.2">
      <c r="A47" s="16">
        <f t="shared" si="213"/>
        <v>12</v>
      </c>
      <c r="B47" s="16">
        <v>3</v>
      </c>
      <c r="C47" s="15">
        <f t="shared" si="108"/>
        <v>36</v>
      </c>
      <c r="D47" s="203"/>
      <c r="E47" s="13">
        <v>0.22</v>
      </c>
      <c r="F47" s="13">
        <v>0.2</v>
      </c>
      <c r="G47" s="11"/>
      <c r="H47" s="24">
        <f t="shared" si="107"/>
        <v>36</v>
      </c>
      <c r="I47" s="22">
        <v>0.1</v>
      </c>
      <c r="J47" s="18">
        <v>0.1</v>
      </c>
      <c r="K47" s="18">
        <v>0.1</v>
      </c>
      <c r="L47" s="18">
        <v>0.22</v>
      </c>
      <c r="M47" s="18">
        <v>0.1</v>
      </c>
      <c r="N47" s="18">
        <v>0.1</v>
      </c>
      <c r="O47" s="18">
        <v>0.17</v>
      </c>
      <c r="P47" s="18">
        <v>0.1</v>
      </c>
      <c r="Q47" s="18">
        <v>0.1</v>
      </c>
      <c r="R47" s="18">
        <v>0.19</v>
      </c>
      <c r="S47" s="18">
        <v>0.1</v>
      </c>
      <c r="T47" s="18">
        <v>0.1</v>
      </c>
      <c r="U47" s="18">
        <v>0.1</v>
      </c>
      <c r="V47" s="18">
        <v>0.1</v>
      </c>
      <c r="W47" s="18">
        <v>0.44</v>
      </c>
      <c r="X47" s="18">
        <v>0.1</v>
      </c>
      <c r="Y47" s="18">
        <v>0.1</v>
      </c>
      <c r="Z47" s="18">
        <v>0.25</v>
      </c>
      <c r="AA47" s="18">
        <v>0.1</v>
      </c>
      <c r="AB47" s="18">
        <v>0.1</v>
      </c>
      <c r="AC47" s="18">
        <v>0.1</v>
      </c>
      <c r="AD47" s="18">
        <v>0.15</v>
      </c>
      <c r="AE47" s="18">
        <v>0.39</v>
      </c>
      <c r="AF47" s="18">
        <v>0.24</v>
      </c>
      <c r="AG47" s="18">
        <v>0.1</v>
      </c>
      <c r="AH47" s="18">
        <v>0.1</v>
      </c>
      <c r="AI47" s="18">
        <v>0.1</v>
      </c>
      <c r="AJ47" s="18">
        <v>0.24</v>
      </c>
      <c r="AK47" s="18">
        <v>0.1</v>
      </c>
      <c r="AL47" s="18">
        <v>0.1</v>
      </c>
      <c r="AM47" s="18">
        <v>0.1</v>
      </c>
      <c r="AN47" s="18">
        <v>0.1</v>
      </c>
      <c r="AO47" s="18">
        <v>0.1</v>
      </c>
      <c r="AP47" s="18">
        <v>0.6</v>
      </c>
      <c r="AQ47" s="18">
        <v>0.7</v>
      </c>
      <c r="AR47" s="18">
        <v>1</v>
      </c>
      <c r="AS47" s="18">
        <v>0.1</v>
      </c>
      <c r="AT47" s="18">
        <v>0.1</v>
      </c>
      <c r="AU47" s="18">
        <v>0.1</v>
      </c>
      <c r="AV47" s="18">
        <v>0.25</v>
      </c>
      <c r="AW47" s="18">
        <v>0.25</v>
      </c>
      <c r="AX47" s="18">
        <v>0.3</v>
      </c>
      <c r="AY47" s="18">
        <v>0.1</v>
      </c>
      <c r="AZ47" s="18">
        <v>0.1</v>
      </c>
      <c r="BA47" s="18">
        <v>0.1</v>
      </c>
      <c r="BB47" s="18">
        <v>0.1</v>
      </c>
      <c r="BC47" s="18">
        <v>0.1</v>
      </c>
      <c r="BD47" s="18">
        <v>0.1</v>
      </c>
      <c r="BE47" s="18">
        <v>0.12</v>
      </c>
      <c r="BF47" s="18">
        <v>0.1</v>
      </c>
      <c r="BG47" s="19">
        <v>0.1</v>
      </c>
      <c r="BH47" s="35"/>
      <c r="BI47" s="70">
        <f t="shared" si="109"/>
        <v>0</v>
      </c>
      <c r="BJ47" s="42">
        <f t="shared" si="110"/>
        <v>0</v>
      </c>
      <c r="BK47" s="38">
        <f t="shared" si="111"/>
        <v>0</v>
      </c>
      <c r="BL47" s="38">
        <f t="shared" si="112"/>
        <v>0</v>
      </c>
      <c r="BM47" s="38">
        <f t="shared" si="113"/>
        <v>0</v>
      </c>
      <c r="BN47" s="38">
        <f t="shared" si="114"/>
        <v>0</v>
      </c>
      <c r="BO47" s="38">
        <f t="shared" si="115"/>
        <v>0</v>
      </c>
      <c r="BP47" s="38">
        <f t="shared" si="116"/>
        <v>0</v>
      </c>
      <c r="BQ47" s="38">
        <f t="shared" si="117"/>
        <v>0</v>
      </c>
      <c r="BR47" s="38">
        <f t="shared" si="118"/>
        <v>0</v>
      </c>
      <c r="BS47" s="38">
        <f t="shared" si="119"/>
        <v>0</v>
      </c>
      <c r="BT47" s="38">
        <f t="shared" si="120"/>
        <v>0</v>
      </c>
      <c r="BU47" s="38">
        <f t="shared" si="121"/>
        <v>0</v>
      </c>
      <c r="BV47" s="38">
        <f t="shared" si="122"/>
        <v>0</v>
      </c>
      <c r="BW47" s="38">
        <f t="shared" si="123"/>
        <v>0</v>
      </c>
      <c r="BX47" s="38">
        <f t="shared" si="124"/>
        <v>0</v>
      </c>
      <c r="BY47" s="38">
        <f t="shared" si="125"/>
        <v>0</v>
      </c>
      <c r="BZ47" s="38">
        <f t="shared" si="126"/>
        <v>0</v>
      </c>
      <c r="CA47" s="38">
        <f t="shared" si="127"/>
        <v>0</v>
      </c>
      <c r="CB47" s="38">
        <f t="shared" si="128"/>
        <v>0</v>
      </c>
      <c r="CC47" s="38">
        <f t="shared" si="129"/>
        <v>0</v>
      </c>
      <c r="CD47" s="38">
        <f t="shared" si="130"/>
        <v>0</v>
      </c>
      <c r="CE47" s="38">
        <f t="shared" si="131"/>
        <v>0</v>
      </c>
      <c r="CF47" s="38">
        <f t="shared" si="132"/>
        <v>0</v>
      </c>
      <c r="CG47" s="38">
        <f t="shared" si="133"/>
        <v>0</v>
      </c>
      <c r="CH47" s="38">
        <f t="shared" si="134"/>
        <v>0</v>
      </c>
      <c r="CI47" s="38">
        <f t="shared" si="135"/>
        <v>0</v>
      </c>
      <c r="CJ47" s="38">
        <f t="shared" si="136"/>
        <v>0</v>
      </c>
      <c r="CK47" s="38">
        <f t="shared" si="137"/>
        <v>0</v>
      </c>
      <c r="CL47" s="38">
        <f t="shared" si="138"/>
        <v>0</v>
      </c>
      <c r="CM47" s="38">
        <f t="shared" si="139"/>
        <v>0</v>
      </c>
      <c r="CN47" s="38">
        <f t="shared" si="140"/>
        <v>0</v>
      </c>
      <c r="CO47" s="38">
        <f t="shared" si="141"/>
        <v>0</v>
      </c>
      <c r="CP47" s="38">
        <f t="shared" si="142"/>
        <v>0</v>
      </c>
      <c r="CQ47" s="38">
        <f t="shared" si="143"/>
        <v>0</v>
      </c>
      <c r="CR47" s="38">
        <f t="shared" si="144"/>
        <v>0</v>
      </c>
      <c r="CS47" s="38">
        <f t="shared" si="145"/>
        <v>0</v>
      </c>
      <c r="CT47" s="38">
        <f t="shared" si="146"/>
        <v>0</v>
      </c>
      <c r="CU47" s="38">
        <f t="shared" si="147"/>
        <v>0</v>
      </c>
      <c r="CV47" s="38">
        <f t="shared" si="148"/>
        <v>0</v>
      </c>
      <c r="CW47" s="38">
        <f t="shared" si="149"/>
        <v>0</v>
      </c>
      <c r="CX47" s="38">
        <f t="shared" si="150"/>
        <v>0</v>
      </c>
      <c r="CY47" s="38">
        <f t="shared" si="151"/>
        <v>0</v>
      </c>
      <c r="CZ47" s="38">
        <f t="shared" si="152"/>
        <v>0</v>
      </c>
      <c r="DA47" s="38">
        <f t="shared" si="153"/>
        <v>0</v>
      </c>
      <c r="DB47" s="38">
        <f t="shared" si="154"/>
        <v>0</v>
      </c>
      <c r="DC47" s="38">
        <f t="shared" si="155"/>
        <v>0</v>
      </c>
      <c r="DD47" s="38">
        <f t="shared" si="156"/>
        <v>0</v>
      </c>
      <c r="DE47" s="38">
        <f t="shared" si="157"/>
        <v>0</v>
      </c>
      <c r="DF47" s="38">
        <f t="shared" si="158"/>
        <v>0</v>
      </c>
      <c r="DG47" s="38">
        <f t="shared" si="159"/>
        <v>0</v>
      </c>
      <c r="DH47" s="39">
        <f t="shared" si="160"/>
        <v>0</v>
      </c>
      <c r="DJ47" s="70">
        <f t="shared" si="161"/>
        <v>0</v>
      </c>
      <c r="DK47" s="42">
        <f t="shared" si="162"/>
        <v>0</v>
      </c>
      <c r="DL47" s="38">
        <f t="shared" si="163"/>
        <v>0</v>
      </c>
      <c r="DM47" s="38">
        <f t="shared" si="164"/>
        <v>0</v>
      </c>
      <c r="DN47" s="38">
        <f t="shared" si="165"/>
        <v>0</v>
      </c>
      <c r="DO47" s="38">
        <f t="shared" si="166"/>
        <v>0</v>
      </c>
      <c r="DP47" s="38">
        <f t="shared" si="167"/>
        <v>0</v>
      </c>
      <c r="DQ47" s="38">
        <f t="shared" si="168"/>
        <v>0</v>
      </c>
      <c r="DR47" s="38">
        <f t="shared" si="169"/>
        <v>0</v>
      </c>
      <c r="DS47" s="38">
        <f t="shared" si="170"/>
        <v>0</v>
      </c>
      <c r="DT47" s="38">
        <f t="shared" si="171"/>
        <v>0</v>
      </c>
      <c r="DU47" s="38">
        <f t="shared" si="172"/>
        <v>0</v>
      </c>
      <c r="DV47" s="38">
        <f t="shared" si="173"/>
        <v>0</v>
      </c>
      <c r="DW47" s="38">
        <f t="shared" si="174"/>
        <v>0</v>
      </c>
      <c r="DX47" s="38">
        <f t="shared" si="175"/>
        <v>0</v>
      </c>
      <c r="DY47" s="38">
        <f t="shared" si="176"/>
        <v>0</v>
      </c>
      <c r="DZ47" s="38">
        <f t="shared" si="177"/>
        <v>0</v>
      </c>
      <c r="EA47" s="38">
        <f t="shared" si="178"/>
        <v>0</v>
      </c>
      <c r="EB47" s="38">
        <f t="shared" si="179"/>
        <v>0</v>
      </c>
      <c r="EC47" s="38">
        <f t="shared" si="180"/>
        <v>0</v>
      </c>
      <c r="ED47" s="38">
        <f t="shared" si="181"/>
        <v>0</v>
      </c>
      <c r="EE47" s="38">
        <f t="shared" si="182"/>
        <v>0</v>
      </c>
      <c r="EF47" s="38">
        <f t="shared" si="183"/>
        <v>0</v>
      </c>
      <c r="EG47" s="38">
        <f t="shared" si="184"/>
        <v>0</v>
      </c>
      <c r="EH47" s="38">
        <f t="shared" si="185"/>
        <v>0</v>
      </c>
      <c r="EI47" s="38">
        <f t="shared" si="186"/>
        <v>0</v>
      </c>
      <c r="EJ47" s="38">
        <f t="shared" si="187"/>
        <v>0</v>
      </c>
      <c r="EK47" s="38">
        <f t="shared" si="188"/>
        <v>0</v>
      </c>
      <c r="EL47" s="38">
        <f t="shared" si="189"/>
        <v>0</v>
      </c>
      <c r="EM47" s="38">
        <f t="shared" si="190"/>
        <v>0</v>
      </c>
      <c r="EN47" s="38">
        <f t="shared" si="191"/>
        <v>0</v>
      </c>
      <c r="EO47" s="38">
        <f t="shared" si="192"/>
        <v>0</v>
      </c>
      <c r="EP47" s="38">
        <f t="shared" si="193"/>
        <v>0</v>
      </c>
      <c r="EQ47" s="38">
        <f t="shared" si="194"/>
        <v>0</v>
      </c>
      <c r="ER47" s="38">
        <f t="shared" si="195"/>
        <v>0</v>
      </c>
      <c r="ES47" s="38">
        <f t="shared" si="196"/>
        <v>0</v>
      </c>
      <c r="ET47" s="38">
        <f t="shared" si="197"/>
        <v>0</v>
      </c>
      <c r="EU47" s="38">
        <f t="shared" si="198"/>
        <v>0</v>
      </c>
      <c r="EV47" s="38">
        <f t="shared" si="199"/>
        <v>0</v>
      </c>
      <c r="EW47" s="38">
        <f t="shared" si="200"/>
        <v>0</v>
      </c>
      <c r="EX47" s="38">
        <f t="shared" si="201"/>
        <v>0</v>
      </c>
      <c r="EY47" s="38">
        <f t="shared" si="202"/>
        <v>0</v>
      </c>
      <c r="EZ47" s="38">
        <f t="shared" si="203"/>
        <v>0</v>
      </c>
      <c r="FA47" s="38">
        <f t="shared" si="204"/>
        <v>0</v>
      </c>
      <c r="FB47" s="38">
        <f t="shared" si="205"/>
        <v>0</v>
      </c>
      <c r="FC47" s="38">
        <f t="shared" si="206"/>
        <v>0</v>
      </c>
      <c r="FD47" s="38">
        <f t="shared" si="207"/>
        <v>0</v>
      </c>
      <c r="FE47" s="38">
        <f t="shared" si="208"/>
        <v>0</v>
      </c>
      <c r="FF47" s="38">
        <f t="shared" si="209"/>
        <v>0</v>
      </c>
      <c r="FG47" s="38">
        <f t="shared" si="210"/>
        <v>0</v>
      </c>
      <c r="FH47" s="38">
        <f t="shared" si="211"/>
        <v>0</v>
      </c>
      <c r="FI47" s="39">
        <f t="shared" si="212"/>
        <v>0</v>
      </c>
    </row>
    <row r="48" spans="1:165" ht="21" customHeight="1" x14ac:dyDescent="0.2">
      <c r="A48" s="16">
        <f t="shared" si="213"/>
        <v>13</v>
      </c>
      <c r="B48" s="16">
        <v>1</v>
      </c>
      <c r="C48" s="15">
        <f t="shared" si="108"/>
        <v>37</v>
      </c>
      <c r="D48" s="203"/>
      <c r="E48" s="13">
        <v>0.32</v>
      </c>
      <c r="F48" s="13">
        <v>0.3</v>
      </c>
      <c r="G48" s="11"/>
      <c r="H48" s="24">
        <f t="shared" si="107"/>
        <v>37</v>
      </c>
      <c r="I48" s="22">
        <v>0.35</v>
      </c>
      <c r="J48" s="18">
        <v>0.2</v>
      </c>
      <c r="K48" s="18">
        <v>0.2</v>
      </c>
      <c r="L48" s="18">
        <v>0.2</v>
      </c>
      <c r="M48" s="18">
        <v>0.2</v>
      </c>
      <c r="N48" s="18">
        <v>0.2</v>
      </c>
      <c r="O48" s="18">
        <v>0.2</v>
      </c>
      <c r="P48" s="18">
        <v>0.2</v>
      </c>
      <c r="Q48" s="18">
        <v>0.2</v>
      </c>
      <c r="R48" s="18">
        <v>0.2</v>
      </c>
      <c r="S48" s="18">
        <v>0.2</v>
      </c>
      <c r="T48" s="18">
        <v>0.2</v>
      </c>
      <c r="U48" s="18">
        <v>0.1</v>
      </c>
      <c r="V48" s="18">
        <v>0.1</v>
      </c>
      <c r="W48" s="18">
        <v>0.1</v>
      </c>
      <c r="X48" s="18">
        <v>0.1</v>
      </c>
      <c r="Y48" s="18">
        <v>0.1</v>
      </c>
      <c r="Z48" s="18">
        <v>0.1</v>
      </c>
      <c r="AA48" s="18">
        <v>0.15</v>
      </c>
      <c r="AB48" s="18">
        <v>0.1</v>
      </c>
      <c r="AC48" s="18">
        <v>0.1</v>
      </c>
      <c r="AD48" s="18">
        <v>0.12</v>
      </c>
      <c r="AE48" s="18">
        <v>0.1</v>
      </c>
      <c r="AF48" s="18">
        <v>0.1</v>
      </c>
      <c r="AG48" s="18">
        <v>0.33</v>
      </c>
      <c r="AH48" s="18">
        <v>0.1</v>
      </c>
      <c r="AI48" s="18">
        <v>0.1</v>
      </c>
      <c r="AJ48" s="18">
        <v>0.1</v>
      </c>
      <c r="AK48" s="18">
        <v>0.1</v>
      </c>
      <c r="AL48" s="18">
        <v>0.1</v>
      </c>
      <c r="AM48" s="18">
        <v>0.1</v>
      </c>
      <c r="AN48" s="18">
        <v>0.1</v>
      </c>
      <c r="AO48" s="18">
        <v>0.1</v>
      </c>
      <c r="AP48" s="18">
        <v>0.1</v>
      </c>
      <c r="AQ48" s="18">
        <v>0.1</v>
      </c>
      <c r="AR48" s="18">
        <v>0.1</v>
      </c>
      <c r="AS48" s="18">
        <v>1</v>
      </c>
      <c r="AT48" s="18">
        <v>0.9</v>
      </c>
      <c r="AU48" s="18">
        <v>0.9</v>
      </c>
      <c r="AV48" s="18">
        <v>0.4</v>
      </c>
      <c r="AW48" s="18">
        <v>0.45</v>
      </c>
      <c r="AX48" s="18">
        <v>0.5</v>
      </c>
      <c r="AY48" s="18">
        <v>0.17</v>
      </c>
      <c r="AZ48" s="18">
        <v>0.3</v>
      </c>
      <c r="BA48" s="18">
        <v>0.31</v>
      </c>
      <c r="BB48" s="18">
        <v>0.1</v>
      </c>
      <c r="BC48" s="18">
        <v>0.1</v>
      </c>
      <c r="BD48" s="18">
        <v>0.1</v>
      </c>
      <c r="BE48" s="18">
        <v>0.1</v>
      </c>
      <c r="BF48" s="18">
        <v>0.1</v>
      </c>
      <c r="BG48" s="19">
        <v>0.1</v>
      </c>
      <c r="BH48" s="35"/>
      <c r="BI48" s="70">
        <f t="shared" si="109"/>
        <v>0</v>
      </c>
      <c r="BJ48" s="42">
        <f t="shared" si="110"/>
        <v>0</v>
      </c>
      <c r="BK48" s="38">
        <f t="shared" si="111"/>
        <v>0</v>
      </c>
      <c r="BL48" s="38">
        <f t="shared" si="112"/>
        <v>0</v>
      </c>
      <c r="BM48" s="38">
        <f t="shared" si="113"/>
        <v>0</v>
      </c>
      <c r="BN48" s="38">
        <f t="shared" si="114"/>
        <v>0</v>
      </c>
      <c r="BO48" s="38">
        <f t="shared" si="115"/>
        <v>0</v>
      </c>
      <c r="BP48" s="38">
        <f t="shared" si="116"/>
        <v>0</v>
      </c>
      <c r="BQ48" s="38">
        <f t="shared" si="117"/>
        <v>0</v>
      </c>
      <c r="BR48" s="38">
        <f t="shared" si="118"/>
        <v>0</v>
      </c>
      <c r="BS48" s="38">
        <f t="shared" si="119"/>
        <v>0</v>
      </c>
      <c r="BT48" s="38">
        <f t="shared" si="120"/>
        <v>0</v>
      </c>
      <c r="BU48" s="38">
        <f t="shared" si="121"/>
        <v>0</v>
      </c>
      <c r="BV48" s="38">
        <f t="shared" si="122"/>
        <v>0</v>
      </c>
      <c r="BW48" s="38">
        <f t="shared" si="123"/>
        <v>0</v>
      </c>
      <c r="BX48" s="38">
        <f t="shared" si="124"/>
        <v>0</v>
      </c>
      <c r="BY48" s="38">
        <f t="shared" si="125"/>
        <v>0</v>
      </c>
      <c r="BZ48" s="38">
        <f t="shared" si="126"/>
        <v>0</v>
      </c>
      <c r="CA48" s="38">
        <f t="shared" si="127"/>
        <v>0</v>
      </c>
      <c r="CB48" s="38">
        <f t="shared" si="128"/>
        <v>0</v>
      </c>
      <c r="CC48" s="38">
        <f t="shared" si="129"/>
        <v>0</v>
      </c>
      <c r="CD48" s="38">
        <f t="shared" si="130"/>
        <v>0</v>
      </c>
      <c r="CE48" s="38">
        <f t="shared" si="131"/>
        <v>0</v>
      </c>
      <c r="CF48" s="38">
        <f t="shared" si="132"/>
        <v>0</v>
      </c>
      <c r="CG48" s="38">
        <f t="shared" si="133"/>
        <v>0</v>
      </c>
      <c r="CH48" s="38">
        <f t="shared" si="134"/>
        <v>0</v>
      </c>
      <c r="CI48" s="38">
        <f t="shared" si="135"/>
        <v>0</v>
      </c>
      <c r="CJ48" s="38">
        <f t="shared" si="136"/>
        <v>0</v>
      </c>
      <c r="CK48" s="38">
        <f t="shared" si="137"/>
        <v>0</v>
      </c>
      <c r="CL48" s="38">
        <f t="shared" si="138"/>
        <v>0</v>
      </c>
      <c r="CM48" s="38">
        <f t="shared" si="139"/>
        <v>0</v>
      </c>
      <c r="CN48" s="38">
        <f t="shared" si="140"/>
        <v>0</v>
      </c>
      <c r="CO48" s="38">
        <f t="shared" si="141"/>
        <v>0</v>
      </c>
      <c r="CP48" s="38">
        <f t="shared" si="142"/>
        <v>0</v>
      </c>
      <c r="CQ48" s="38">
        <f t="shared" si="143"/>
        <v>0</v>
      </c>
      <c r="CR48" s="38">
        <f t="shared" si="144"/>
        <v>0</v>
      </c>
      <c r="CS48" s="38">
        <f t="shared" si="145"/>
        <v>0</v>
      </c>
      <c r="CT48" s="38">
        <f t="shared" si="146"/>
        <v>0</v>
      </c>
      <c r="CU48" s="38">
        <f t="shared" si="147"/>
        <v>0</v>
      </c>
      <c r="CV48" s="38">
        <f t="shared" si="148"/>
        <v>0</v>
      </c>
      <c r="CW48" s="38">
        <f t="shared" si="149"/>
        <v>0</v>
      </c>
      <c r="CX48" s="38">
        <f t="shared" si="150"/>
        <v>0</v>
      </c>
      <c r="CY48" s="38">
        <f t="shared" si="151"/>
        <v>0</v>
      </c>
      <c r="CZ48" s="38">
        <f t="shared" si="152"/>
        <v>0</v>
      </c>
      <c r="DA48" s="38">
        <f t="shared" si="153"/>
        <v>0</v>
      </c>
      <c r="DB48" s="38">
        <f t="shared" si="154"/>
        <v>0</v>
      </c>
      <c r="DC48" s="38">
        <f t="shared" si="155"/>
        <v>0</v>
      </c>
      <c r="DD48" s="38">
        <f t="shared" si="156"/>
        <v>0</v>
      </c>
      <c r="DE48" s="38">
        <f t="shared" si="157"/>
        <v>0</v>
      </c>
      <c r="DF48" s="38">
        <f t="shared" si="158"/>
        <v>0</v>
      </c>
      <c r="DG48" s="38">
        <f t="shared" si="159"/>
        <v>0</v>
      </c>
      <c r="DH48" s="39">
        <f t="shared" si="160"/>
        <v>0</v>
      </c>
      <c r="DJ48" s="70">
        <f t="shared" si="161"/>
        <v>0</v>
      </c>
      <c r="DK48" s="42">
        <f t="shared" si="162"/>
        <v>0</v>
      </c>
      <c r="DL48" s="38">
        <f t="shared" si="163"/>
        <v>0</v>
      </c>
      <c r="DM48" s="38">
        <f t="shared" si="164"/>
        <v>0</v>
      </c>
      <c r="DN48" s="38">
        <f t="shared" si="165"/>
        <v>0</v>
      </c>
      <c r="DO48" s="38">
        <f t="shared" si="166"/>
        <v>0</v>
      </c>
      <c r="DP48" s="38">
        <f t="shared" si="167"/>
        <v>0</v>
      </c>
      <c r="DQ48" s="38">
        <f t="shared" si="168"/>
        <v>0</v>
      </c>
      <c r="DR48" s="38">
        <f t="shared" si="169"/>
        <v>0</v>
      </c>
      <c r="DS48" s="38">
        <f t="shared" si="170"/>
        <v>0</v>
      </c>
      <c r="DT48" s="38">
        <f t="shared" si="171"/>
        <v>0</v>
      </c>
      <c r="DU48" s="38">
        <f t="shared" si="172"/>
        <v>0</v>
      </c>
      <c r="DV48" s="38">
        <f t="shared" si="173"/>
        <v>0</v>
      </c>
      <c r="DW48" s="38">
        <f t="shared" si="174"/>
        <v>0</v>
      </c>
      <c r="DX48" s="38">
        <f t="shared" si="175"/>
        <v>0</v>
      </c>
      <c r="DY48" s="38">
        <f t="shared" si="176"/>
        <v>0</v>
      </c>
      <c r="DZ48" s="38">
        <f t="shared" si="177"/>
        <v>0</v>
      </c>
      <c r="EA48" s="38">
        <f t="shared" si="178"/>
        <v>0</v>
      </c>
      <c r="EB48" s="38">
        <f t="shared" si="179"/>
        <v>0</v>
      </c>
      <c r="EC48" s="38">
        <f t="shared" si="180"/>
        <v>0</v>
      </c>
      <c r="ED48" s="38">
        <f t="shared" si="181"/>
        <v>0</v>
      </c>
      <c r="EE48" s="38">
        <f t="shared" si="182"/>
        <v>0</v>
      </c>
      <c r="EF48" s="38">
        <f t="shared" si="183"/>
        <v>0</v>
      </c>
      <c r="EG48" s="38">
        <f t="shared" si="184"/>
        <v>0</v>
      </c>
      <c r="EH48" s="38">
        <f t="shared" si="185"/>
        <v>0</v>
      </c>
      <c r="EI48" s="38">
        <f t="shared" si="186"/>
        <v>0</v>
      </c>
      <c r="EJ48" s="38">
        <f t="shared" si="187"/>
        <v>0</v>
      </c>
      <c r="EK48" s="38">
        <f t="shared" si="188"/>
        <v>0</v>
      </c>
      <c r="EL48" s="38">
        <f t="shared" si="189"/>
        <v>0</v>
      </c>
      <c r="EM48" s="38">
        <f t="shared" si="190"/>
        <v>0</v>
      </c>
      <c r="EN48" s="38">
        <f t="shared" si="191"/>
        <v>0</v>
      </c>
      <c r="EO48" s="38">
        <f t="shared" si="192"/>
        <v>0</v>
      </c>
      <c r="EP48" s="38">
        <f t="shared" si="193"/>
        <v>0</v>
      </c>
      <c r="EQ48" s="38">
        <f t="shared" si="194"/>
        <v>0</v>
      </c>
      <c r="ER48" s="38">
        <f t="shared" si="195"/>
        <v>0</v>
      </c>
      <c r="ES48" s="38">
        <f t="shared" si="196"/>
        <v>0</v>
      </c>
      <c r="ET48" s="38">
        <f t="shared" si="197"/>
        <v>0</v>
      </c>
      <c r="EU48" s="38">
        <f t="shared" si="198"/>
        <v>0</v>
      </c>
      <c r="EV48" s="38">
        <f t="shared" si="199"/>
        <v>0</v>
      </c>
      <c r="EW48" s="38">
        <f t="shared" si="200"/>
        <v>0</v>
      </c>
      <c r="EX48" s="38">
        <f t="shared" si="201"/>
        <v>0</v>
      </c>
      <c r="EY48" s="38">
        <f t="shared" si="202"/>
        <v>0</v>
      </c>
      <c r="EZ48" s="38">
        <f t="shared" si="203"/>
        <v>0</v>
      </c>
      <c r="FA48" s="38">
        <f t="shared" si="204"/>
        <v>0</v>
      </c>
      <c r="FB48" s="38">
        <f t="shared" si="205"/>
        <v>0</v>
      </c>
      <c r="FC48" s="38">
        <f t="shared" si="206"/>
        <v>0</v>
      </c>
      <c r="FD48" s="38">
        <f t="shared" si="207"/>
        <v>0</v>
      </c>
      <c r="FE48" s="38">
        <f t="shared" si="208"/>
        <v>0</v>
      </c>
      <c r="FF48" s="38">
        <f t="shared" si="209"/>
        <v>0</v>
      </c>
      <c r="FG48" s="38">
        <f t="shared" si="210"/>
        <v>0</v>
      </c>
      <c r="FH48" s="38">
        <f t="shared" si="211"/>
        <v>0</v>
      </c>
      <c r="FI48" s="39">
        <f t="shared" si="212"/>
        <v>0</v>
      </c>
    </row>
    <row r="49" spans="1:165" ht="21" customHeight="1" x14ac:dyDescent="0.2">
      <c r="A49" s="16">
        <f t="shared" si="213"/>
        <v>13</v>
      </c>
      <c r="B49" s="16">
        <v>2</v>
      </c>
      <c r="C49" s="15">
        <f t="shared" si="108"/>
        <v>38</v>
      </c>
      <c r="D49" s="203"/>
      <c r="E49" s="13">
        <v>0.32</v>
      </c>
      <c r="F49" s="13">
        <v>0.3</v>
      </c>
      <c r="G49" s="11"/>
      <c r="H49" s="24">
        <f t="shared" si="107"/>
        <v>38</v>
      </c>
      <c r="I49" s="22">
        <v>0.2</v>
      </c>
      <c r="J49" s="18">
        <v>0.2</v>
      </c>
      <c r="K49" s="18">
        <v>0.2</v>
      </c>
      <c r="L49" s="18">
        <v>0.2</v>
      </c>
      <c r="M49" s="18">
        <v>0.25</v>
      </c>
      <c r="N49" s="18">
        <v>0.2</v>
      </c>
      <c r="O49" s="18">
        <v>0.25</v>
      </c>
      <c r="P49" s="18">
        <v>0.25</v>
      </c>
      <c r="Q49" s="18">
        <v>0.2</v>
      </c>
      <c r="R49" s="18">
        <v>0.2</v>
      </c>
      <c r="S49" s="18">
        <v>0.4</v>
      </c>
      <c r="T49" s="18">
        <v>0.25</v>
      </c>
      <c r="U49" s="18">
        <v>0.1</v>
      </c>
      <c r="V49" s="18">
        <v>0.1</v>
      </c>
      <c r="W49" s="18">
        <v>0.1</v>
      </c>
      <c r="X49" s="18">
        <v>0.1</v>
      </c>
      <c r="Y49" s="18">
        <v>0.3</v>
      </c>
      <c r="Z49" s="18">
        <v>0.1</v>
      </c>
      <c r="AA49" s="18">
        <v>0.1</v>
      </c>
      <c r="AB49" s="18">
        <v>0.1</v>
      </c>
      <c r="AC49" s="18">
        <v>0.1</v>
      </c>
      <c r="AD49" s="18">
        <v>0.1</v>
      </c>
      <c r="AE49" s="18">
        <v>0.1</v>
      </c>
      <c r="AF49" s="18">
        <v>0.1</v>
      </c>
      <c r="AG49" s="18">
        <v>0.1</v>
      </c>
      <c r="AH49" s="18">
        <v>0.11</v>
      </c>
      <c r="AI49" s="18">
        <v>0.1</v>
      </c>
      <c r="AJ49" s="18">
        <v>0.55000000000000004</v>
      </c>
      <c r="AK49" s="18">
        <v>0.1</v>
      </c>
      <c r="AL49" s="18">
        <v>0.21</v>
      </c>
      <c r="AM49" s="18">
        <v>0.4</v>
      </c>
      <c r="AN49" s="18">
        <v>0.25</v>
      </c>
      <c r="AO49" s="18">
        <v>0.1</v>
      </c>
      <c r="AP49" s="18">
        <v>0.1</v>
      </c>
      <c r="AQ49" s="18">
        <v>0.17</v>
      </c>
      <c r="AR49" s="18">
        <v>0.1</v>
      </c>
      <c r="AS49" s="18">
        <v>0.9</v>
      </c>
      <c r="AT49" s="18">
        <v>1</v>
      </c>
      <c r="AU49" s="18">
        <v>0.95</v>
      </c>
      <c r="AV49" s="18">
        <v>0.45</v>
      </c>
      <c r="AW49" s="18">
        <v>0.5</v>
      </c>
      <c r="AX49" s="18">
        <v>0.5</v>
      </c>
      <c r="AY49" s="18">
        <v>0.1</v>
      </c>
      <c r="AZ49" s="18">
        <v>0.1</v>
      </c>
      <c r="BA49" s="18">
        <v>0.1</v>
      </c>
      <c r="BB49" s="18">
        <v>0.19</v>
      </c>
      <c r="BC49" s="18">
        <v>0.43</v>
      </c>
      <c r="BD49" s="18">
        <v>0.1</v>
      </c>
      <c r="BE49" s="18">
        <v>0.1</v>
      </c>
      <c r="BF49" s="18">
        <v>0.1</v>
      </c>
      <c r="BG49" s="19">
        <v>0.1</v>
      </c>
      <c r="BH49" s="35"/>
      <c r="BI49" s="70">
        <f t="shared" si="109"/>
        <v>0</v>
      </c>
      <c r="BJ49" s="42">
        <f t="shared" si="110"/>
        <v>0</v>
      </c>
      <c r="BK49" s="38">
        <f t="shared" si="111"/>
        <v>0</v>
      </c>
      <c r="BL49" s="38">
        <f t="shared" si="112"/>
        <v>0</v>
      </c>
      <c r="BM49" s="38">
        <f t="shared" si="113"/>
        <v>0</v>
      </c>
      <c r="BN49" s="38">
        <f t="shared" si="114"/>
        <v>0</v>
      </c>
      <c r="BO49" s="38">
        <f t="shared" si="115"/>
        <v>0</v>
      </c>
      <c r="BP49" s="38">
        <f t="shared" si="116"/>
        <v>0</v>
      </c>
      <c r="BQ49" s="38">
        <f t="shared" si="117"/>
        <v>0</v>
      </c>
      <c r="BR49" s="38">
        <f t="shared" si="118"/>
        <v>0</v>
      </c>
      <c r="BS49" s="38">
        <f t="shared" si="119"/>
        <v>0</v>
      </c>
      <c r="BT49" s="38">
        <f t="shared" si="120"/>
        <v>0</v>
      </c>
      <c r="BU49" s="38">
        <f t="shared" si="121"/>
        <v>0</v>
      </c>
      <c r="BV49" s="38">
        <f t="shared" si="122"/>
        <v>0</v>
      </c>
      <c r="BW49" s="38">
        <f t="shared" si="123"/>
        <v>0</v>
      </c>
      <c r="BX49" s="38">
        <f t="shared" si="124"/>
        <v>0</v>
      </c>
      <c r="BY49" s="38">
        <f t="shared" si="125"/>
        <v>0</v>
      </c>
      <c r="BZ49" s="38">
        <f t="shared" si="126"/>
        <v>0</v>
      </c>
      <c r="CA49" s="38">
        <f t="shared" si="127"/>
        <v>0</v>
      </c>
      <c r="CB49" s="38">
        <f t="shared" si="128"/>
        <v>0</v>
      </c>
      <c r="CC49" s="38">
        <f t="shared" si="129"/>
        <v>0</v>
      </c>
      <c r="CD49" s="38">
        <f t="shared" si="130"/>
        <v>0</v>
      </c>
      <c r="CE49" s="38">
        <f t="shared" si="131"/>
        <v>0</v>
      </c>
      <c r="CF49" s="38">
        <f t="shared" si="132"/>
        <v>0</v>
      </c>
      <c r="CG49" s="38">
        <f t="shared" si="133"/>
        <v>0</v>
      </c>
      <c r="CH49" s="38">
        <f t="shared" si="134"/>
        <v>0</v>
      </c>
      <c r="CI49" s="38">
        <f t="shared" si="135"/>
        <v>0</v>
      </c>
      <c r="CJ49" s="38">
        <f t="shared" si="136"/>
        <v>0</v>
      </c>
      <c r="CK49" s="38">
        <f t="shared" si="137"/>
        <v>0</v>
      </c>
      <c r="CL49" s="38">
        <f t="shared" si="138"/>
        <v>0</v>
      </c>
      <c r="CM49" s="38">
        <f t="shared" si="139"/>
        <v>0</v>
      </c>
      <c r="CN49" s="38">
        <f t="shared" si="140"/>
        <v>0</v>
      </c>
      <c r="CO49" s="38">
        <f t="shared" si="141"/>
        <v>0</v>
      </c>
      <c r="CP49" s="38">
        <f t="shared" si="142"/>
        <v>0</v>
      </c>
      <c r="CQ49" s="38">
        <f t="shared" si="143"/>
        <v>0</v>
      </c>
      <c r="CR49" s="38">
        <f t="shared" si="144"/>
        <v>0</v>
      </c>
      <c r="CS49" s="38">
        <f t="shared" si="145"/>
        <v>0</v>
      </c>
      <c r="CT49" s="38">
        <f t="shared" si="146"/>
        <v>0</v>
      </c>
      <c r="CU49" s="38">
        <f t="shared" si="147"/>
        <v>0</v>
      </c>
      <c r="CV49" s="38">
        <f t="shared" si="148"/>
        <v>0</v>
      </c>
      <c r="CW49" s="38">
        <f t="shared" si="149"/>
        <v>0</v>
      </c>
      <c r="CX49" s="38">
        <f t="shared" si="150"/>
        <v>0</v>
      </c>
      <c r="CY49" s="38">
        <f t="shared" si="151"/>
        <v>0</v>
      </c>
      <c r="CZ49" s="38">
        <f t="shared" si="152"/>
        <v>0</v>
      </c>
      <c r="DA49" s="38">
        <f t="shared" si="153"/>
        <v>0</v>
      </c>
      <c r="DB49" s="38">
        <f t="shared" si="154"/>
        <v>0</v>
      </c>
      <c r="DC49" s="38">
        <f t="shared" si="155"/>
        <v>0</v>
      </c>
      <c r="DD49" s="38">
        <f t="shared" si="156"/>
        <v>0</v>
      </c>
      <c r="DE49" s="38">
        <f t="shared" si="157"/>
        <v>0</v>
      </c>
      <c r="DF49" s="38">
        <f t="shared" si="158"/>
        <v>0</v>
      </c>
      <c r="DG49" s="38">
        <f t="shared" si="159"/>
        <v>0</v>
      </c>
      <c r="DH49" s="39">
        <f t="shared" si="160"/>
        <v>0</v>
      </c>
      <c r="DJ49" s="70">
        <f t="shared" si="161"/>
        <v>0</v>
      </c>
      <c r="DK49" s="42">
        <f t="shared" si="162"/>
        <v>0</v>
      </c>
      <c r="DL49" s="38">
        <f t="shared" si="163"/>
        <v>0</v>
      </c>
      <c r="DM49" s="38">
        <f t="shared" si="164"/>
        <v>0</v>
      </c>
      <c r="DN49" s="38">
        <f t="shared" si="165"/>
        <v>0</v>
      </c>
      <c r="DO49" s="38">
        <f t="shared" si="166"/>
        <v>0</v>
      </c>
      <c r="DP49" s="38">
        <f t="shared" si="167"/>
        <v>0</v>
      </c>
      <c r="DQ49" s="38">
        <f t="shared" si="168"/>
        <v>0</v>
      </c>
      <c r="DR49" s="38">
        <f t="shared" si="169"/>
        <v>0</v>
      </c>
      <c r="DS49" s="38">
        <f t="shared" si="170"/>
        <v>0</v>
      </c>
      <c r="DT49" s="38">
        <f t="shared" si="171"/>
        <v>0</v>
      </c>
      <c r="DU49" s="38">
        <f t="shared" si="172"/>
        <v>0</v>
      </c>
      <c r="DV49" s="38">
        <f t="shared" si="173"/>
        <v>0</v>
      </c>
      <c r="DW49" s="38">
        <f t="shared" si="174"/>
        <v>0</v>
      </c>
      <c r="DX49" s="38">
        <f t="shared" si="175"/>
        <v>0</v>
      </c>
      <c r="DY49" s="38">
        <f t="shared" si="176"/>
        <v>0</v>
      </c>
      <c r="DZ49" s="38">
        <f t="shared" si="177"/>
        <v>0</v>
      </c>
      <c r="EA49" s="38">
        <f t="shared" si="178"/>
        <v>0</v>
      </c>
      <c r="EB49" s="38">
        <f t="shared" si="179"/>
        <v>0</v>
      </c>
      <c r="EC49" s="38">
        <f t="shared" si="180"/>
        <v>0</v>
      </c>
      <c r="ED49" s="38">
        <f t="shared" si="181"/>
        <v>0</v>
      </c>
      <c r="EE49" s="38">
        <f t="shared" si="182"/>
        <v>0</v>
      </c>
      <c r="EF49" s="38">
        <f t="shared" si="183"/>
        <v>0</v>
      </c>
      <c r="EG49" s="38">
        <f t="shared" si="184"/>
        <v>0</v>
      </c>
      <c r="EH49" s="38">
        <f t="shared" si="185"/>
        <v>0</v>
      </c>
      <c r="EI49" s="38">
        <f t="shared" si="186"/>
        <v>0</v>
      </c>
      <c r="EJ49" s="38">
        <f t="shared" si="187"/>
        <v>0</v>
      </c>
      <c r="EK49" s="38">
        <f t="shared" si="188"/>
        <v>0</v>
      </c>
      <c r="EL49" s="38">
        <f t="shared" si="189"/>
        <v>0</v>
      </c>
      <c r="EM49" s="38">
        <f t="shared" si="190"/>
        <v>0</v>
      </c>
      <c r="EN49" s="38">
        <f t="shared" si="191"/>
        <v>0</v>
      </c>
      <c r="EO49" s="38">
        <f t="shared" si="192"/>
        <v>0</v>
      </c>
      <c r="EP49" s="38">
        <f t="shared" si="193"/>
        <v>0</v>
      </c>
      <c r="EQ49" s="38">
        <f t="shared" si="194"/>
        <v>0</v>
      </c>
      <c r="ER49" s="38">
        <f t="shared" si="195"/>
        <v>0</v>
      </c>
      <c r="ES49" s="38">
        <f t="shared" si="196"/>
        <v>0</v>
      </c>
      <c r="ET49" s="38">
        <f t="shared" si="197"/>
        <v>0</v>
      </c>
      <c r="EU49" s="38">
        <f t="shared" si="198"/>
        <v>0</v>
      </c>
      <c r="EV49" s="38">
        <f t="shared" si="199"/>
        <v>0</v>
      </c>
      <c r="EW49" s="38">
        <f t="shared" si="200"/>
        <v>0</v>
      </c>
      <c r="EX49" s="38">
        <f t="shared" si="201"/>
        <v>0</v>
      </c>
      <c r="EY49" s="38">
        <f t="shared" si="202"/>
        <v>0</v>
      </c>
      <c r="EZ49" s="38">
        <f t="shared" si="203"/>
        <v>0</v>
      </c>
      <c r="FA49" s="38">
        <f t="shared" si="204"/>
        <v>0</v>
      </c>
      <c r="FB49" s="38">
        <f t="shared" si="205"/>
        <v>0</v>
      </c>
      <c r="FC49" s="38">
        <f t="shared" si="206"/>
        <v>0</v>
      </c>
      <c r="FD49" s="38">
        <f t="shared" si="207"/>
        <v>0</v>
      </c>
      <c r="FE49" s="38">
        <f t="shared" si="208"/>
        <v>0</v>
      </c>
      <c r="FF49" s="38">
        <f t="shared" si="209"/>
        <v>0</v>
      </c>
      <c r="FG49" s="38">
        <f t="shared" si="210"/>
        <v>0</v>
      </c>
      <c r="FH49" s="38">
        <f t="shared" si="211"/>
        <v>0</v>
      </c>
      <c r="FI49" s="39">
        <f t="shared" si="212"/>
        <v>0</v>
      </c>
    </row>
    <row r="50" spans="1:165" ht="21" customHeight="1" x14ac:dyDescent="0.2">
      <c r="A50" s="16">
        <f t="shared" si="213"/>
        <v>13</v>
      </c>
      <c r="B50" s="16">
        <v>3</v>
      </c>
      <c r="C50" s="15">
        <f t="shared" si="108"/>
        <v>39</v>
      </c>
      <c r="D50" s="203"/>
      <c r="E50" s="13">
        <v>0.32</v>
      </c>
      <c r="F50" s="13">
        <v>0.3</v>
      </c>
      <c r="G50" s="11"/>
      <c r="H50" s="24">
        <f t="shared" si="107"/>
        <v>39</v>
      </c>
      <c r="I50" s="22">
        <v>0.2</v>
      </c>
      <c r="J50" s="18">
        <v>0.35</v>
      </c>
      <c r="K50" s="18">
        <v>0.2</v>
      </c>
      <c r="L50" s="18">
        <v>0.25</v>
      </c>
      <c r="M50" s="18">
        <v>0.2</v>
      </c>
      <c r="N50" s="18">
        <v>0.2</v>
      </c>
      <c r="O50" s="18">
        <v>0.2</v>
      </c>
      <c r="P50" s="18">
        <v>0.2</v>
      </c>
      <c r="Q50" s="18">
        <v>0.2</v>
      </c>
      <c r="R50" s="18">
        <v>0.2</v>
      </c>
      <c r="S50" s="18">
        <v>0.45</v>
      </c>
      <c r="T50" s="18">
        <v>0.2</v>
      </c>
      <c r="U50" s="18">
        <v>0.1</v>
      </c>
      <c r="V50" s="18">
        <v>0.1</v>
      </c>
      <c r="W50" s="18">
        <v>0.1</v>
      </c>
      <c r="X50" s="18">
        <v>0.16</v>
      </c>
      <c r="Y50" s="18">
        <v>0.25</v>
      </c>
      <c r="Z50" s="18">
        <v>0.16</v>
      </c>
      <c r="AA50" s="18">
        <v>0.1</v>
      </c>
      <c r="AB50" s="18">
        <v>0.11</v>
      </c>
      <c r="AC50" s="18">
        <v>0.1</v>
      </c>
      <c r="AD50" s="18">
        <v>0.11</v>
      </c>
      <c r="AE50" s="18">
        <v>0.28000000000000003</v>
      </c>
      <c r="AF50" s="18">
        <v>0.37</v>
      </c>
      <c r="AG50" s="18">
        <v>0.1</v>
      </c>
      <c r="AH50" s="18">
        <v>0.1</v>
      </c>
      <c r="AI50" s="18">
        <v>0.1</v>
      </c>
      <c r="AJ50" s="18">
        <v>0.1</v>
      </c>
      <c r="AK50" s="18">
        <v>0.1</v>
      </c>
      <c r="AL50" s="18">
        <v>0.28999999999999998</v>
      </c>
      <c r="AM50" s="18">
        <v>0.25</v>
      </c>
      <c r="AN50" s="18">
        <v>0.1</v>
      </c>
      <c r="AO50" s="18">
        <v>0.4</v>
      </c>
      <c r="AP50" s="18">
        <v>0.24</v>
      </c>
      <c r="AQ50" s="18">
        <v>0.1</v>
      </c>
      <c r="AR50" s="18">
        <v>0.1</v>
      </c>
      <c r="AS50" s="18">
        <v>0.9</v>
      </c>
      <c r="AT50" s="18">
        <v>0.95</v>
      </c>
      <c r="AU50" s="18">
        <v>1</v>
      </c>
      <c r="AV50" s="18">
        <v>0.55000000000000004</v>
      </c>
      <c r="AW50" s="18">
        <v>0.55000000000000004</v>
      </c>
      <c r="AX50" s="18">
        <v>0.5</v>
      </c>
      <c r="AY50" s="18">
        <v>0.1</v>
      </c>
      <c r="AZ50" s="18">
        <v>0.1</v>
      </c>
      <c r="BA50" s="18">
        <v>0.1</v>
      </c>
      <c r="BB50" s="18">
        <v>0.47</v>
      </c>
      <c r="BC50" s="18">
        <v>0.15</v>
      </c>
      <c r="BD50" s="18">
        <v>0.19</v>
      </c>
      <c r="BE50" s="18">
        <v>0.1</v>
      </c>
      <c r="BF50" s="18">
        <v>0.1</v>
      </c>
      <c r="BG50" s="19">
        <v>0.1</v>
      </c>
      <c r="BH50" s="35"/>
      <c r="BI50" s="70">
        <f t="shared" si="109"/>
        <v>0</v>
      </c>
      <c r="BJ50" s="42">
        <f t="shared" si="110"/>
        <v>0</v>
      </c>
      <c r="BK50" s="38">
        <f t="shared" si="111"/>
        <v>0</v>
      </c>
      <c r="BL50" s="38">
        <f t="shared" si="112"/>
        <v>0</v>
      </c>
      <c r="BM50" s="38">
        <f t="shared" si="113"/>
        <v>0</v>
      </c>
      <c r="BN50" s="38">
        <f t="shared" si="114"/>
        <v>0</v>
      </c>
      <c r="BO50" s="38">
        <f t="shared" si="115"/>
        <v>0</v>
      </c>
      <c r="BP50" s="38">
        <f t="shared" si="116"/>
        <v>0</v>
      </c>
      <c r="BQ50" s="38">
        <f t="shared" si="117"/>
        <v>0</v>
      </c>
      <c r="BR50" s="38">
        <f t="shared" si="118"/>
        <v>0</v>
      </c>
      <c r="BS50" s="38">
        <f t="shared" si="119"/>
        <v>0</v>
      </c>
      <c r="BT50" s="38">
        <f t="shared" si="120"/>
        <v>0</v>
      </c>
      <c r="BU50" s="38">
        <f t="shared" si="121"/>
        <v>0</v>
      </c>
      <c r="BV50" s="38">
        <f t="shared" si="122"/>
        <v>0</v>
      </c>
      <c r="BW50" s="38">
        <f t="shared" si="123"/>
        <v>0</v>
      </c>
      <c r="BX50" s="38">
        <f t="shared" si="124"/>
        <v>0</v>
      </c>
      <c r="BY50" s="38">
        <f t="shared" si="125"/>
        <v>0</v>
      </c>
      <c r="BZ50" s="38">
        <f t="shared" si="126"/>
        <v>0</v>
      </c>
      <c r="CA50" s="38">
        <f t="shared" si="127"/>
        <v>0</v>
      </c>
      <c r="CB50" s="38">
        <f t="shared" si="128"/>
        <v>0</v>
      </c>
      <c r="CC50" s="38">
        <f t="shared" si="129"/>
        <v>0</v>
      </c>
      <c r="CD50" s="38">
        <f t="shared" si="130"/>
        <v>0</v>
      </c>
      <c r="CE50" s="38">
        <f t="shared" si="131"/>
        <v>0</v>
      </c>
      <c r="CF50" s="38">
        <f t="shared" si="132"/>
        <v>0</v>
      </c>
      <c r="CG50" s="38">
        <f t="shared" si="133"/>
        <v>0</v>
      </c>
      <c r="CH50" s="38">
        <f t="shared" si="134"/>
        <v>0</v>
      </c>
      <c r="CI50" s="38">
        <f t="shared" si="135"/>
        <v>0</v>
      </c>
      <c r="CJ50" s="38">
        <f t="shared" si="136"/>
        <v>0</v>
      </c>
      <c r="CK50" s="38">
        <f t="shared" si="137"/>
        <v>0</v>
      </c>
      <c r="CL50" s="38">
        <f t="shared" si="138"/>
        <v>0</v>
      </c>
      <c r="CM50" s="38">
        <f t="shared" si="139"/>
        <v>0</v>
      </c>
      <c r="CN50" s="38">
        <f t="shared" si="140"/>
        <v>0</v>
      </c>
      <c r="CO50" s="38">
        <f t="shared" si="141"/>
        <v>0</v>
      </c>
      <c r="CP50" s="38">
        <f t="shared" si="142"/>
        <v>0</v>
      </c>
      <c r="CQ50" s="38">
        <f t="shared" si="143"/>
        <v>0</v>
      </c>
      <c r="CR50" s="38">
        <f t="shared" si="144"/>
        <v>0</v>
      </c>
      <c r="CS50" s="38">
        <f t="shared" si="145"/>
        <v>0</v>
      </c>
      <c r="CT50" s="38">
        <f t="shared" si="146"/>
        <v>0</v>
      </c>
      <c r="CU50" s="38">
        <f t="shared" si="147"/>
        <v>0</v>
      </c>
      <c r="CV50" s="38">
        <f t="shared" si="148"/>
        <v>0</v>
      </c>
      <c r="CW50" s="38">
        <f t="shared" si="149"/>
        <v>0</v>
      </c>
      <c r="CX50" s="38">
        <f t="shared" si="150"/>
        <v>0</v>
      </c>
      <c r="CY50" s="38">
        <f t="shared" si="151"/>
        <v>0</v>
      </c>
      <c r="CZ50" s="38">
        <f t="shared" si="152"/>
        <v>0</v>
      </c>
      <c r="DA50" s="38">
        <f t="shared" si="153"/>
        <v>0</v>
      </c>
      <c r="DB50" s="38">
        <f t="shared" si="154"/>
        <v>0</v>
      </c>
      <c r="DC50" s="38">
        <f t="shared" si="155"/>
        <v>0</v>
      </c>
      <c r="DD50" s="38">
        <f t="shared" si="156"/>
        <v>0</v>
      </c>
      <c r="DE50" s="38">
        <f t="shared" si="157"/>
        <v>0</v>
      </c>
      <c r="DF50" s="38">
        <f t="shared" si="158"/>
        <v>0</v>
      </c>
      <c r="DG50" s="38">
        <f t="shared" si="159"/>
        <v>0</v>
      </c>
      <c r="DH50" s="39">
        <f t="shared" si="160"/>
        <v>0</v>
      </c>
      <c r="DJ50" s="70">
        <f t="shared" si="161"/>
        <v>0</v>
      </c>
      <c r="DK50" s="42">
        <f t="shared" si="162"/>
        <v>0</v>
      </c>
      <c r="DL50" s="38">
        <f t="shared" si="163"/>
        <v>0</v>
      </c>
      <c r="DM50" s="38">
        <f t="shared" si="164"/>
        <v>0</v>
      </c>
      <c r="DN50" s="38">
        <f t="shared" si="165"/>
        <v>0</v>
      </c>
      <c r="DO50" s="38">
        <f t="shared" si="166"/>
        <v>0</v>
      </c>
      <c r="DP50" s="38">
        <f t="shared" si="167"/>
        <v>0</v>
      </c>
      <c r="DQ50" s="38">
        <f t="shared" si="168"/>
        <v>0</v>
      </c>
      <c r="DR50" s="38">
        <f t="shared" si="169"/>
        <v>0</v>
      </c>
      <c r="DS50" s="38">
        <f t="shared" si="170"/>
        <v>0</v>
      </c>
      <c r="DT50" s="38">
        <f t="shared" si="171"/>
        <v>0</v>
      </c>
      <c r="DU50" s="38">
        <f t="shared" si="172"/>
        <v>0</v>
      </c>
      <c r="DV50" s="38">
        <f t="shared" si="173"/>
        <v>0</v>
      </c>
      <c r="DW50" s="38">
        <f t="shared" si="174"/>
        <v>0</v>
      </c>
      <c r="DX50" s="38">
        <f t="shared" si="175"/>
        <v>0</v>
      </c>
      <c r="DY50" s="38">
        <f t="shared" si="176"/>
        <v>0</v>
      </c>
      <c r="DZ50" s="38">
        <f t="shared" si="177"/>
        <v>0</v>
      </c>
      <c r="EA50" s="38">
        <f t="shared" si="178"/>
        <v>0</v>
      </c>
      <c r="EB50" s="38">
        <f t="shared" si="179"/>
        <v>0</v>
      </c>
      <c r="EC50" s="38">
        <f t="shared" si="180"/>
        <v>0</v>
      </c>
      <c r="ED50" s="38">
        <f t="shared" si="181"/>
        <v>0</v>
      </c>
      <c r="EE50" s="38">
        <f t="shared" si="182"/>
        <v>0</v>
      </c>
      <c r="EF50" s="38">
        <f t="shared" si="183"/>
        <v>0</v>
      </c>
      <c r="EG50" s="38">
        <f t="shared" si="184"/>
        <v>0</v>
      </c>
      <c r="EH50" s="38">
        <f t="shared" si="185"/>
        <v>0</v>
      </c>
      <c r="EI50" s="38">
        <f t="shared" si="186"/>
        <v>0</v>
      </c>
      <c r="EJ50" s="38">
        <f t="shared" si="187"/>
        <v>0</v>
      </c>
      <c r="EK50" s="38">
        <f t="shared" si="188"/>
        <v>0</v>
      </c>
      <c r="EL50" s="38">
        <f t="shared" si="189"/>
        <v>0</v>
      </c>
      <c r="EM50" s="38">
        <f t="shared" si="190"/>
        <v>0</v>
      </c>
      <c r="EN50" s="38">
        <f t="shared" si="191"/>
        <v>0</v>
      </c>
      <c r="EO50" s="38">
        <f t="shared" si="192"/>
        <v>0</v>
      </c>
      <c r="EP50" s="38">
        <f t="shared" si="193"/>
        <v>0</v>
      </c>
      <c r="EQ50" s="38">
        <f t="shared" si="194"/>
        <v>0</v>
      </c>
      <c r="ER50" s="38">
        <f t="shared" si="195"/>
        <v>0</v>
      </c>
      <c r="ES50" s="38">
        <f t="shared" si="196"/>
        <v>0</v>
      </c>
      <c r="ET50" s="38">
        <f t="shared" si="197"/>
        <v>0</v>
      </c>
      <c r="EU50" s="38">
        <f t="shared" si="198"/>
        <v>0</v>
      </c>
      <c r="EV50" s="38">
        <f t="shared" si="199"/>
        <v>0</v>
      </c>
      <c r="EW50" s="38">
        <f t="shared" si="200"/>
        <v>0</v>
      </c>
      <c r="EX50" s="38">
        <f t="shared" si="201"/>
        <v>0</v>
      </c>
      <c r="EY50" s="38">
        <f t="shared" si="202"/>
        <v>0</v>
      </c>
      <c r="EZ50" s="38">
        <f t="shared" si="203"/>
        <v>0</v>
      </c>
      <c r="FA50" s="38">
        <f t="shared" si="204"/>
        <v>0</v>
      </c>
      <c r="FB50" s="38">
        <f t="shared" si="205"/>
        <v>0</v>
      </c>
      <c r="FC50" s="38">
        <f t="shared" si="206"/>
        <v>0</v>
      </c>
      <c r="FD50" s="38">
        <f t="shared" si="207"/>
        <v>0</v>
      </c>
      <c r="FE50" s="38">
        <f t="shared" si="208"/>
        <v>0</v>
      </c>
      <c r="FF50" s="38">
        <f t="shared" si="209"/>
        <v>0</v>
      </c>
      <c r="FG50" s="38">
        <f t="shared" si="210"/>
        <v>0</v>
      </c>
      <c r="FH50" s="38">
        <f t="shared" si="211"/>
        <v>0</v>
      </c>
      <c r="FI50" s="39">
        <f t="shared" si="212"/>
        <v>0</v>
      </c>
    </row>
    <row r="51" spans="1:165" ht="21" customHeight="1" x14ac:dyDescent="0.2">
      <c r="A51" s="16">
        <f t="shared" si="213"/>
        <v>14</v>
      </c>
      <c r="B51" s="16">
        <v>1</v>
      </c>
      <c r="C51" s="15">
        <f t="shared" si="108"/>
        <v>40</v>
      </c>
      <c r="D51" s="203"/>
      <c r="E51" s="13">
        <v>0.27</v>
      </c>
      <c r="F51" s="13">
        <v>0.25</v>
      </c>
      <c r="G51" s="11"/>
      <c r="H51" s="24">
        <f t="shared" si="107"/>
        <v>40</v>
      </c>
      <c r="I51" s="22">
        <v>0.25</v>
      </c>
      <c r="J51" s="18">
        <v>0.6</v>
      </c>
      <c r="K51" s="18">
        <v>0.65</v>
      </c>
      <c r="L51" s="18">
        <v>0.25</v>
      </c>
      <c r="M51" s="18">
        <v>0.35</v>
      </c>
      <c r="N51" s="18">
        <v>0.35</v>
      </c>
      <c r="O51" s="18">
        <v>0.2</v>
      </c>
      <c r="P51" s="18">
        <v>0.35</v>
      </c>
      <c r="Q51" s="18">
        <v>0.45</v>
      </c>
      <c r="R51" s="18">
        <v>0.45</v>
      </c>
      <c r="S51" s="18">
        <v>0.3</v>
      </c>
      <c r="T51" s="18">
        <v>0.25</v>
      </c>
      <c r="U51" s="18">
        <v>0.1</v>
      </c>
      <c r="V51" s="18">
        <v>0.1</v>
      </c>
      <c r="W51" s="18">
        <v>0.1</v>
      </c>
      <c r="X51" s="18">
        <v>0.1</v>
      </c>
      <c r="Y51" s="18">
        <v>0.4</v>
      </c>
      <c r="Z51" s="18">
        <v>0.1</v>
      </c>
      <c r="AA51" s="18">
        <v>0.26</v>
      </c>
      <c r="AB51" s="18">
        <v>0.1</v>
      </c>
      <c r="AC51" s="18">
        <v>0.1</v>
      </c>
      <c r="AD51" s="18">
        <v>0.17</v>
      </c>
      <c r="AE51" s="18">
        <v>0.27</v>
      </c>
      <c r="AF51" s="18">
        <v>0.64</v>
      </c>
      <c r="AG51" s="18">
        <v>0.2</v>
      </c>
      <c r="AH51" s="18">
        <v>0.17</v>
      </c>
      <c r="AI51" s="18">
        <v>0.1</v>
      </c>
      <c r="AJ51" s="18">
        <v>0.1</v>
      </c>
      <c r="AK51" s="18">
        <v>0.1</v>
      </c>
      <c r="AL51" s="18">
        <v>0.31</v>
      </c>
      <c r="AM51" s="18">
        <v>0.38</v>
      </c>
      <c r="AN51" s="18">
        <v>0.1</v>
      </c>
      <c r="AO51" s="18">
        <v>0.32</v>
      </c>
      <c r="AP51" s="18">
        <v>0.1</v>
      </c>
      <c r="AQ51" s="18">
        <v>0.1</v>
      </c>
      <c r="AR51" s="18">
        <v>0.25</v>
      </c>
      <c r="AS51" s="18">
        <v>0.4</v>
      </c>
      <c r="AT51" s="18">
        <v>0.45</v>
      </c>
      <c r="AU51" s="18">
        <v>0.55000000000000004</v>
      </c>
      <c r="AV51" s="18">
        <v>1</v>
      </c>
      <c r="AW51" s="18">
        <v>0.96</v>
      </c>
      <c r="AX51" s="18">
        <v>0.95</v>
      </c>
      <c r="AY51" s="18">
        <v>0.1</v>
      </c>
      <c r="AZ51" s="18">
        <v>0.26</v>
      </c>
      <c r="BA51" s="18">
        <v>0.24</v>
      </c>
      <c r="BB51" s="18">
        <v>0.57999999999999996</v>
      </c>
      <c r="BC51" s="18">
        <v>0.36</v>
      </c>
      <c r="BD51" s="18">
        <v>0.38</v>
      </c>
      <c r="BE51" s="18">
        <v>0.1</v>
      </c>
      <c r="BF51" s="18">
        <v>0.14000000000000001</v>
      </c>
      <c r="BG51" s="19">
        <v>0.1</v>
      </c>
      <c r="BH51" s="35"/>
      <c r="BI51" s="70">
        <f t="shared" si="109"/>
        <v>0</v>
      </c>
      <c r="BJ51" s="42">
        <f t="shared" si="110"/>
        <v>0</v>
      </c>
      <c r="BK51" s="38">
        <f t="shared" si="111"/>
        <v>0</v>
      </c>
      <c r="BL51" s="38">
        <f t="shared" si="112"/>
        <v>0</v>
      </c>
      <c r="BM51" s="38">
        <f t="shared" si="113"/>
        <v>0</v>
      </c>
      <c r="BN51" s="38">
        <f t="shared" si="114"/>
        <v>0</v>
      </c>
      <c r="BO51" s="38">
        <f t="shared" si="115"/>
        <v>0</v>
      </c>
      <c r="BP51" s="38">
        <f t="shared" si="116"/>
        <v>0</v>
      </c>
      <c r="BQ51" s="38">
        <f t="shared" si="117"/>
        <v>0</v>
      </c>
      <c r="BR51" s="38">
        <f t="shared" si="118"/>
        <v>0</v>
      </c>
      <c r="BS51" s="38">
        <f t="shared" si="119"/>
        <v>0</v>
      </c>
      <c r="BT51" s="38">
        <f t="shared" si="120"/>
        <v>0</v>
      </c>
      <c r="BU51" s="38">
        <f t="shared" si="121"/>
        <v>0</v>
      </c>
      <c r="BV51" s="38">
        <f t="shared" si="122"/>
        <v>0</v>
      </c>
      <c r="BW51" s="38">
        <f t="shared" si="123"/>
        <v>0</v>
      </c>
      <c r="BX51" s="38">
        <f t="shared" si="124"/>
        <v>0</v>
      </c>
      <c r="BY51" s="38">
        <f t="shared" si="125"/>
        <v>0</v>
      </c>
      <c r="BZ51" s="38">
        <f t="shared" si="126"/>
        <v>0</v>
      </c>
      <c r="CA51" s="38">
        <f t="shared" si="127"/>
        <v>0</v>
      </c>
      <c r="CB51" s="38">
        <f t="shared" si="128"/>
        <v>0</v>
      </c>
      <c r="CC51" s="38">
        <f t="shared" si="129"/>
        <v>0</v>
      </c>
      <c r="CD51" s="38">
        <f t="shared" si="130"/>
        <v>0</v>
      </c>
      <c r="CE51" s="38">
        <f t="shared" si="131"/>
        <v>0</v>
      </c>
      <c r="CF51" s="38">
        <f t="shared" si="132"/>
        <v>0</v>
      </c>
      <c r="CG51" s="38">
        <f t="shared" si="133"/>
        <v>0</v>
      </c>
      <c r="CH51" s="38">
        <f t="shared" si="134"/>
        <v>0</v>
      </c>
      <c r="CI51" s="38">
        <f t="shared" si="135"/>
        <v>0</v>
      </c>
      <c r="CJ51" s="38">
        <f t="shared" si="136"/>
        <v>0</v>
      </c>
      <c r="CK51" s="38">
        <f t="shared" si="137"/>
        <v>0</v>
      </c>
      <c r="CL51" s="38">
        <f t="shared" si="138"/>
        <v>0</v>
      </c>
      <c r="CM51" s="38">
        <f t="shared" si="139"/>
        <v>0</v>
      </c>
      <c r="CN51" s="38">
        <f t="shared" si="140"/>
        <v>0</v>
      </c>
      <c r="CO51" s="38">
        <f t="shared" si="141"/>
        <v>0</v>
      </c>
      <c r="CP51" s="38">
        <f t="shared" si="142"/>
        <v>0</v>
      </c>
      <c r="CQ51" s="38">
        <f t="shared" si="143"/>
        <v>0</v>
      </c>
      <c r="CR51" s="38">
        <f t="shared" si="144"/>
        <v>0</v>
      </c>
      <c r="CS51" s="38">
        <f t="shared" si="145"/>
        <v>0</v>
      </c>
      <c r="CT51" s="38">
        <f t="shared" si="146"/>
        <v>0</v>
      </c>
      <c r="CU51" s="38">
        <f t="shared" si="147"/>
        <v>0</v>
      </c>
      <c r="CV51" s="38">
        <f t="shared" si="148"/>
        <v>0</v>
      </c>
      <c r="CW51" s="38">
        <f t="shared" si="149"/>
        <v>0</v>
      </c>
      <c r="CX51" s="38">
        <f t="shared" si="150"/>
        <v>0</v>
      </c>
      <c r="CY51" s="38">
        <f t="shared" si="151"/>
        <v>0</v>
      </c>
      <c r="CZ51" s="38">
        <f t="shared" si="152"/>
        <v>0</v>
      </c>
      <c r="DA51" s="38">
        <f t="shared" si="153"/>
        <v>0</v>
      </c>
      <c r="DB51" s="38">
        <f t="shared" si="154"/>
        <v>0</v>
      </c>
      <c r="DC51" s="38">
        <f t="shared" si="155"/>
        <v>0</v>
      </c>
      <c r="DD51" s="38">
        <f t="shared" si="156"/>
        <v>0</v>
      </c>
      <c r="DE51" s="38">
        <f t="shared" si="157"/>
        <v>0</v>
      </c>
      <c r="DF51" s="38">
        <f t="shared" si="158"/>
        <v>0</v>
      </c>
      <c r="DG51" s="38">
        <f t="shared" si="159"/>
        <v>0</v>
      </c>
      <c r="DH51" s="39">
        <f t="shared" si="160"/>
        <v>0</v>
      </c>
      <c r="DJ51" s="70">
        <f t="shared" si="161"/>
        <v>0</v>
      </c>
      <c r="DK51" s="42">
        <f t="shared" si="162"/>
        <v>0</v>
      </c>
      <c r="DL51" s="38">
        <f t="shared" si="163"/>
        <v>0</v>
      </c>
      <c r="DM51" s="38">
        <f t="shared" si="164"/>
        <v>0</v>
      </c>
      <c r="DN51" s="38">
        <f t="shared" si="165"/>
        <v>0</v>
      </c>
      <c r="DO51" s="38">
        <f t="shared" si="166"/>
        <v>0</v>
      </c>
      <c r="DP51" s="38">
        <f t="shared" si="167"/>
        <v>0</v>
      </c>
      <c r="DQ51" s="38">
        <f t="shared" si="168"/>
        <v>0</v>
      </c>
      <c r="DR51" s="38">
        <f t="shared" si="169"/>
        <v>0</v>
      </c>
      <c r="DS51" s="38">
        <f t="shared" si="170"/>
        <v>0</v>
      </c>
      <c r="DT51" s="38">
        <f t="shared" si="171"/>
        <v>0</v>
      </c>
      <c r="DU51" s="38">
        <f t="shared" si="172"/>
        <v>0</v>
      </c>
      <c r="DV51" s="38">
        <f t="shared" si="173"/>
        <v>0</v>
      </c>
      <c r="DW51" s="38">
        <f t="shared" si="174"/>
        <v>0</v>
      </c>
      <c r="DX51" s="38">
        <f t="shared" si="175"/>
        <v>0</v>
      </c>
      <c r="DY51" s="38">
        <f t="shared" si="176"/>
        <v>0</v>
      </c>
      <c r="DZ51" s="38">
        <f t="shared" si="177"/>
        <v>0</v>
      </c>
      <c r="EA51" s="38">
        <f t="shared" si="178"/>
        <v>0</v>
      </c>
      <c r="EB51" s="38">
        <f t="shared" si="179"/>
        <v>0</v>
      </c>
      <c r="EC51" s="38">
        <f t="shared" si="180"/>
        <v>0</v>
      </c>
      <c r="ED51" s="38">
        <f t="shared" si="181"/>
        <v>0</v>
      </c>
      <c r="EE51" s="38">
        <f t="shared" si="182"/>
        <v>0</v>
      </c>
      <c r="EF51" s="38">
        <f t="shared" si="183"/>
        <v>0</v>
      </c>
      <c r="EG51" s="38">
        <f t="shared" si="184"/>
        <v>0</v>
      </c>
      <c r="EH51" s="38">
        <f t="shared" si="185"/>
        <v>0</v>
      </c>
      <c r="EI51" s="38">
        <f t="shared" si="186"/>
        <v>0</v>
      </c>
      <c r="EJ51" s="38">
        <f t="shared" si="187"/>
        <v>0</v>
      </c>
      <c r="EK51" s="38">
        <f t="shared" si="188"/>
        <v>0</v>
      </c>
      <c r="EL51" s="38">
        <f t="shared" si="189"/>
        <v>0</v>
      </c>
      <c r="EM51" s="38">
        <f t="shared" si="190"/>
        <v>0</v>
      </c>
      <c r="EN51" s="38">
        <f t="shared" si="191"/>
        <v>0</v>
      </c>
      <c r="EO51" s="38">
        <f t="shared" si="192"/>
        <v>0</v>
      </c>
      <c r="EP51" s="38">
        <f t="shared" si="193"/>
        <v>0</v>
      </c>
      <c r="EQ51" s="38">
        <f t="shared" si="194"/>
        <v>0</v>
      </c>
      <c r="ER51" s="38">
        <f t="shared" si="195"/>
        <v>0</v>
      </c>
      <c r="ES51" s="38">
        <f t="shared" si="196"/>
        <v>0</v>
      </c>
      <c r="ET51" s="38">
        <f t="shared" si="197"/>
        <v>0</v>
      </c>
      <c r="EU51" s="38">
        <f t="shared" si="198"/>
        <v>0</v>
      </c>
      <c r="EV51" s="38">
        <f t="shared" si="199"/>
        <v>0</v>
      </c>
      <c r="EW51" s="38">
        <f t="shared" si="200"/>
        <v>0</v>
      </c>
      <c r="EX51" s="38">
        <f t="shared" si="201"/>
        <v>0</v>
      </c>
      <c r="EY51" s="38">
        <f t="shared" si="202"/>
        <v>0</v>
      </c>
      <c r="EZ51" s="38">
        <f t="shared" si="203"/>
        <v>0</v>
      </c>
      <c r="FA51" s="38">
        <f t="shared" si="204"/>
        <v>0</v>
      </c>
      <c r="FB51" s="38">
        <f t="shared" si="205"/>
        <v>0</v>
      </c>
      <c r="FC51" s="38">
        <f t="shared" si="206"/>
        <v>0</v>
      </c>
      <c r="FD51" s="38">
        <f t="shared" si="207"/>
        <v>0</v>
      </c>
      <c r="FE51" s="38">
        <f t="shared" si="208"/>
        <v>0</v>
      </c>
      <c r="FF51" s="38">
        <f t="shared" si="209"/>
        <v>0</v>
      </c>
      <c r="FG51" s="38">
        <f t="shared" si="210"/>
        <v>0</v>
      </c>
      <c r="FH51" s="38">
        <f t="shared" si="211"/>
        <v>0</v>
      </c>
      <c r="FI51" s="39">
        <f t="shared" si="212"/>
        <v>0</v>
      </c>
    </row>
    <row r="52" spans="1:165" ht="21" customHeight="1" x14ac:dyDescent="0.2">
      <c r="A52" s="16">
        <f t="shared" si="213"/>
        <v>14</v>
      </c>
      <c r="B52" s="16">
        <v>2</v>
      </c>
      <c r="C52" s="15">
        <f t="shared" si="108"/>
        <v>41</v>
      </c>
      <c r="D52" s="203"/>
      <c r="E52" s="13">
        <v>0.27</v>
      </c>
      <c r="F52" s="13">
        <v>0.25</v>
      </c>
      <c r="G52" s="11"/>
      <c r="H52" s="24">
        <f t="shared" si="107"/>
        <v>41</v>
      </c>
      <c r="I52" s="22">
        <v>0.2</v>
      </c>
      <c r="J52" s="18">
        <v>0.65</v>
      </c>
      <c r="K52" s="18">
        <v>0.6</v>
      </c>
      <c r="L52" s="18">
        <v>0.2</v>
      </c>
      <c r="M52" s="18">
        <v>0.3</v>
      </c>
      <c r="N52" s="18">
        <v>0.35</v>
      </c>
      <c r="O52" s="18">
        <v>0.2</v>
      </c>
      <c r="P52" s="18">
        <v>0.3</v>
      </c>
      <c r="Q52" s="18">
        <v>0.4</v>
      </c>
      <c r="R52" s="18">
        <v>0.45</v>
      </c>
      <c r="S52" s="18">
        <v>0.25</v>
      </c>
      <c r="T52" s="18">
        <v>0.25</v>
      </c>
      <c r="U52" s="18">
        <v>0.1</v>
      </c>
      <c r="V52" s="18">
        <v>0.1</v>
      </c>
      <c r="W52" s="18">
        <v>0.1</v>
      </c>
      <c r="X52" s="18">
        <v>0.1</v>
      </c>
      <c r="Y52" s="18">
        <v>0.43</v>
      </c>
      <c r="Z52" s="18">
        <v>0.1</v>
      </c>
      <c r="AA52" s="18">
        <v>0.24</v>
      </c>
      <c r="AB52" s="18">
        <v>0.1</v>
      </c>
      <c r="AC52" s="18">
        <v>0.1</v>
      </c>
      <c r="AD52" s="18">
        <v>0.15</v>
      </c>
      <c r="AE52" s="18">
        <v>0.19</v>
      </c>
      <c r="AF52" s="18">
        <v>0.64</v>
      </c>
      <c r="AG52" s="18">
        <v>0.18</v>
      </c>
      <c r="AH52" s="18">
        <v>0.24</v>
      </c>
      <c r="AI52" s="18">
        <v>0.1</v>
      </c>
      <c r="AJ52" s="18">
        <v>0.1</v>
      </c>
      <c r="AK52" s="18">
        <v>0.1</v>
      </c>
      <c r="AL52" s="18">
        <v>0.3</v>
      </c>
      <c r="AM52" s="18">
        <v>0.43</v>
      </c>
      <c r="AN52" s="18">
        <v>0.1</v>
      </c>
      <c r="AO52" s="18">
        <v>0.35</v>
      </c>
      <c r="AP52" s="18">
        <v>0.1</v>
      </c>
      <c r="AQ52" s="18">
        <v>0.1</v>
      </c>
      <c r="AR52" s="18">
        <v>0.25</v>
      </c>
      <c r="AS52" s="18">
        <v>0.45</v>
      </c>
      <c r="AT52" s="18">
        <v>0.5</v>
      </c>
      <c r="AU52" s="18">
        <v>0.55000000000000004</v>
      </c>
      <c r="AV52" s="18">
        <v>0.96</v>
      </c>
      <c r="AW52" s="18">
        <v>1</v>
      </c>
      <c r="AX52" s="18">
        <v>0.95</v>
      </c>
      <c r="AY52" s="18">
        <v>0.1</v>
      </c>
      <c r="AZ52" s="18">
        <v>0.22</v>
      </c>
      <c r="BA52" s="18">
        <v>0.23</v>
      </c>
      <c r="BB52" s="18">
        <v>0.53</v>
      </c>
      <c r="BC52" s="18">
        <v>0.33</v>
      </c>
      <c r="BD52" s="18">
        <v>0.31</v>
      </c>
      <c r="BE52" s="18">
        <v>0.1</v>
      </c>
      <c r="BF52" s="18">
        <v>0.15</v>
      </c>
      <c r="BG52" s="19">
        <v>0.1</v>
      </c>
      <c r="BH52" s="35"/>
      <c r="BI52" s="70">
        <f t="shared" si="109"/>
        <v>0</v>
      </c>
      <c r="BJ52" s="42">
        <f t="shared" si="110"/>
        <v>0</v>
      </c>
      <c r="BK52" s="38">
        <f t="shared" si="111"/>
        <v>0</v>
      </c>
      <c r="BL52" s="38">
        <f t="shared" si="112"/>
        <v>0</v>
      </c>
      <c r="BM52" s="38">
        <f t="shared" si="113"/>
        <v>0</v>
      </c>
      <c r="BN52" s="38">
        <f t="shared" si="114"/>
        <v>0</v>
      </c>
      <c r="BO52" s="38">
        <f t="shared" si="115"/>
        <v>0</v>
      </c>
      <c r="BP52" s="38">
        <f t="shared" si="116"/>
        <v>0</v>
      </c>
      <c r="BQ52" s="38">
        <f t="shared" si="117"/>
        <v>0</v>
      </c>
      <c r="BR52" s="38">
        <f t="shared" si="118"/>
        <v>0</v>
      </c>
      <c r="BS52" s="38">
        <f t="shared" si="119"/>
        <v>0</v>
      </c>
      <c r="BT52" s="38">
        <f t="shared" si="120"/>
        <v>0</v>
      </c>
      <c r="BU52" s="38">
        <f t="shared" si="121"/>
        <v>0</v>
      </c>
      <c r="BV52" s="38">
        <f t="shared" si="122"/>
        <v>0</v>
      </c>
      <c r="BW52" s="38">
        <f t="shared" si="123"/>
        <v>0</v>
      </c>
      <c r="BX52" s="38">
        <f t="shared" si="124"/>
        <v>0</v>
      </c>
      <c r="BY52" s="38">
        <f t="shared" si="125"/>
        <v>0</v>
      </c>
      <c r="BZ52" s="38">
        <f t="shared" si="126"/>
        <v>0</v>
      </c>
      <c r="CA52" s="38">
        <f t="shared" si="127"/>
        <v>0</v>
      </c>
      <c r="CB52" s="38">
        <f t="shared" si="128"/>
        <v>0</v>
      </c>
      <c r="CC52" s="38">
        <f t="shared" si="129"/>
        <v>0</v>
      </c>
      <c r="CD52" s="38">
        <f t="shared" si="130"/>
        <v>0</v>
      </c>
      <c r="CE52" s="38">
        <f t="shared" si="131"/>
        <v>0</v>
      </c>
      <c r="CF52" s="38">
        <f t="shared" si="132"/>
        <v>0</v>
      </c>
      <c r="CG52" s="38">
        <f t="shared" si="133"/>
        <v>0</v>
      </c>
      <c r="CH52" s="38">
        <f t="shared" si="134"/>
        <v>0</v>
      </c>
      <c r="CI52" s="38">
        <f t="shared" si="135"/>
        <v>0</v>
      </c>
      <c r="CJ52" s="38">
        <f t="shared" si="136"/>
        <v>0</v>
      </c>
      <c r="CK52" s="38">
        <f t="shared" si="137"/>
        <v>0</v>
      </c>
      <c r="CL52" s="38">
        <f t="shared" si="138"/>
        <v>0</v>
      </c>
      <c r="CM52" s="38">
        <f t="shared" si="139"/>
        <v>0</v>
      </c>
      <c r="CN52" s="38">
        <f t="shared" si="140"/>
        <v>0</v>
      </c>
      <c r="CO52" s="38">
        <f t="shared" si="141"/>
        <v>0</v>
      </c>
      <c r="CP52" s="38">
        <f t="shared" si="142"/>
        <v>0</v>
      </c>
      <c r="CQ52" s="38">
        <f t="shared" si="143"/>
        <v>0</v>
      </c>
      <c r="CR52" s="38">
        <f t="shared" si="144"/>
        <v>0</v>
      </c>
      <c r="CS52" s="38">
        <f t="shared" si="145"/>
        <v>0</v>
      </c>
      <c r="CT52" s="38">
        <f t="shared" si="146"/>
        <v>0</v>
      </c>
      <c r="CU52" s="38">
        <f t="shared" si="147"/>
        <v>0</v>
      </c>
      <c r="CV52" s="38">
        <f t="shared" si="148"/>
        <v>0</v>
      </c>
      <c r="CW52" s="38">
        <f t="shared" si="149"/>
        <v>0</v>
      </c>
      <c r="CX52" s="38">
        <f t="shared" si="150"/>
        <v>0</v>
      </c>
      <c r="CY52" s="38">
        <f t="shared" si="151"/>
        <v>0</v>
      </c>
      <c r="CZ52" s="38">
        <f t="shared" si="152"/>
        <v>0</v>
      </c>
      <c r="DA52" s="38">
        <f t="shared" si="153"/>
        <v>0</v>
      </c>
      <c r="DB52" s="38">
        <f t="shared" si="154"/>
        <v>0</v>
      </c>
      <c r="DC52" s="38">
        <f t="shared" si="155"/>
        <v>0</v>
      </c>
      <c r="DD52" s="38">
        <f t="shared" si="156"/>
        <v>0</v>
      </c>
      <c r="DE52" s="38">
        <f t="shared" si="157"/>
        <v>0</v>
      </c>
      <c r="DF52" s="38">
        <f t="shared" si="158"/>
        <v>0</v>
      </c>
      <c r="DG52" s="38">
        <f t="shared" si="159"/>
        <v>0</v>
      </c>
      <c r="DH52" s="39">
        <f t="shared" si="160"/>
        <v>0</v>
      </c>
      <c r="DJ52" s="70">
        <f t="shared" si="161"/>
        <v>0</v>
      </c>
      <c r="DK52" s="42">
        <f t="shared" si="162"/>
        <v>0</v>
      </c>
      <c r="DL52" s="38">
        <f t="shared" si="163"/>
        <v>0</v>
      </c>
      <c r="DM52" s="38">
        <f t="shared" si="164"/>
        <v>0</v>
      </c>
      <c r="DN52" s="38">
        <f t="shared" si="165"/>
        <v>0</v>
      </c>
      <c r="DO52" s="38">
        <f t="shared" si="166"/>
        <v>0</v>
      </c>
      <c r="DP52" s="38">
        <f t="shared" si="167"/>
        <v>0</v>
      </c>
      <c r="DQ52" s="38">
        <f t="shared" si="168"/>
        <v>0</v>
      </c>
      <c r="DR52" s="38">
        <f t="shared" si="169"/>
        <v>0</v>
      </c>
      <c r="DS52" s="38">
        <f t="shared" si="170"/>
        <v>0</v>
      </c>
      <c r="DT52" s="38">
        <f t="shared" si="171"/>
        <v>0</v>
      </c>
      <c r="DU52" s="38">
        <f t="shared" si="172"/>
        <v>0</v>
      </c>
      <c r="DV52" s="38">
        <f t="shared" si="173"/>
        <v>0</v>
      </c>
      <c r="DW52" s="38">
        <f t="shared" si="174"/>
        <v>0</v>
      </c>
      <c r="DX52" s="38">
        <f t="shared" si="175"/>
        <v>0</v>
      </c>
      <c r="DY52" s="38">
        <f t="shared" si="176"/>
        <v>0</v>
      </c>
      <c r="DZ52" s="38">
        <f t="shared" si="177"/>
        <v>0</v>
      </c>
      <c r="EA52" s="38">
        <f t="shared" si="178"/>
        <v>0</v>
      </c>
      <c r="EB52" s="38">
        <f t="shared" si="179"/>
        <v>0</v>
      </c>
      <c r="EC52" s="38">
        <f t="shared" si="180"/>
        <v>0</v>
      </c>
      <c r="ED52" s="38">
        <f t="shared" si="181"/>
        <v>0</v>
      </c>
      <c r="EE52" s="38">
        <f t="shared" si="182"/>
        <v>0</v>
      </c>
      <c r="EF52" s="38">
        <f t="shared" si="183"/>
        <v>0</v>
      </c>
      <c r="EG52" s="38">
        <f t="shared" si="184"/>
        <v>0</v>
      </c>
      <c r="EH52" s="38">
        <f t="shared" si="185"/>
        <v>0</v>
      </c>
      <c r="EI52" s="38">
        <f t="shared" si="186"/>
        <v>0</v>
      </c>
      <c r="EJ52" s="38">
        <f t="shared" si="187"/>
        <v>0</v>
      </c>
      <c r="EK52" s="38">
        <f t="shared" si="188"/>
        <v>0</v>
      </c>
      <c r="EL52" s="38">
        <f t="shared" si="189"/>
        <v>0</v>
      </c>
      <c r="EM52" s="38">
        <f t="shared" si="190"/>
        <v>0</v>
      </c>
      <c r="EN52" s="38">
        <f t="shared" si="191"/>
        <v>0</v>
      </c>
      <c r="EO52" s="38">
        <f t="shared" si="192"/>
        <v>0</v>
      </c>
      <c r="EP52" s="38">
        <f t="shared" si="193"/>
        <v>0</v>
      </c>
      <c r="EQ52" s="38">
        <f t="shared" si="194"/>
        <v>0</v>
      </c>
      <c r="ER52" s="38">
        <f t="shared" si="195"/>
        <v>0</v>
      </c>
      <c r="ES52" s="38">
        <f t="shared" si="196"/>
        <v>0</v>
      </c>
      <c r="ET52" s="38">
        <f t="shared" si="197"/>
        <v>0</v>
      </c>
      <c r="EU52" s="38">
        <f t="shared" si="198"/>
        <v>0</v>
      </c>
      <c r="EV52" s="38">
        <f t="shared" si="199"/>
        <v>0</v>
      </c>
      <c r="EW52" s="38">
        <f t="shared" si="200"/>
        <v>0</v>
      </c>
      <c r="EX52" s="38">
        <f t="shared" si="201"/>
        <v>0</v>
      </c>
      <c r="EY52" s="38">
        <f t="shared" si="202"/>
        <v>0</v>
      </c>
      <c r="EZ52" s="38">
        <f t="shared" si="203"/>
        <v>0</v>
      </c>
      <c r="FA52" s="38">
        <f t="shared" si="204"/>
        <v>0</v>
      </c>
      <c r="FB52" s="38">
        <f t="shared" si="205"/>
        <v>0</v>
      </c>
      <c r="FC52" s="38">
        <f t="shared" si="206"/>
        <v>0</v>
      </c>
      <c r="FD52" s="38">
        <f t="shared" si="207"/>
        <v>0</v>
      </c>
      <c r="FE52" s="38">
        <f t="shared" si="208"/>
        <v>0</v>
      </c>
      <c r="FF52" s="38">
        <f t="shared" si="209"/>
        <v>0</v>
      </c>
      <c r="FG52" s="38">
        <f t="shared" si="210"/>
        <v>0</v>
      </c>
      <c r="FH52" s="38">
        <f t="shared" si="211"/>
        <v>0</v>
      </c>
      <c r="FI52" s="39">
        <f t="shared" si="212"/>
        <v>0</v>
      </c>
    </row>
    <row r="53" spans="1:165" ht="21" customHeight="1" x14ac:dyDescent="0.2">
      <c r="A53" s="16">
        <f t="shared" si="213"/>
        <v>14</v>
      </c>
      <c r="B53" s="16">
        <v>3</v>
      </c>
      <c r="C53" s="15">
        <f t="shared" si="108"/>
        <v>42</v>
      </c>
      <c r="D53" s="203"/>
      <c r="E53" s="13">
        <v>0.27</v>
      </c>
      <c r="F53" s="13">
        <v>0.25</v>
      </c>
      <c r="G53" s="11"/>
      <c r="H53" s="24">
        <f t="shared" si="107"/>
        <v>42</v>
      </c>
      <c r="I53" s="22">
        <v>0.2</v>
      </c>
      <c r="J53" s="18">
        <v>0.65</v>
      </c>
      <c r="K53" s="18">
        <v>0.65</v>
      </c>
      <c r="L53" s="18">
        <v>0.2</v>
      </c>
      <c r="M53" s="18">
        <v>0.25</v>
      </c>
      <c r="N53" s="18">
        <v>0.35</v>
      </c>
      <c r="O53" s="18">
        <v>0.2</v>
      </c>
      <c r="P53" s="18">
        <v>0.35</v>
      </c>
      <c r="Q53" s="18">
        <v>0.5</v>
      </c>
      <c r="R53" s="18">
        <v>0.42</v>
      </c>
      <c r="S53" s="18">
        <v>0.2</v>
      </c>
      <c r="T53" s="18">
        <v>0.3</v>
      </c>
      <c r="U53" s="18">
        <v>0.1</v>
      </c>
      <c r="V53" s="18">
        <v>0.1</v>
      </c>
      <c r="W53" s="18">
        <v>0.1</v>
      </c>
      <c r="X53" s="18">
        <v>0.1</v>
      </c>
      <c r="Y53" s="18">
        <v>0.4</v>
      </c>
      <c r="Z53" s="18">
        <v>0.1</v>
      </c>
      <c r="AA53" s="18">
        <v>0.23</v>
      </c>
      <c r="AB53" s="18">
        <v>0.1</v>
      </c>
      <c r="AC53" s="18">
        <v>0.1</v>
      </c>
      <c r="AD53" s="18">
        <v>0.13</v>
      </c>
      <c r="AE53" s="18">
        <v>0.2</v>
      </c>
      <c r="AF53" s="18">
        <v>0.56999999999999995</v>
      </c>
      <c r="AG53" s="18">
        <v>0.12</v>
      </c>
      <c r="AH53" s="18">
        <v>0.23</v>
      </c>
      <c r="AI53" s="18">
        <v>0.1</v>
      </c>
      <c r="AJ53" s="18">
        <v>0.1</v>
      </c>
      <c r="AK53" s="18">
        <v>0.1</v>
      </c>
      <c r="AL53" s="18">
        <v>0.38</v>
      </c>
      <c r="AM53" s="18">
        <v>0.46</v>
      </c>
      <c r="AN53" s="18">
        <v>0.1</v>
      </c>
      <c r="AO53" s="18">
        <v>0.27</v>
      </c>
      <c r="AP53" s="18">
        <v>0.1</v>
      </c>
      <c r="AQ53" s="18">
        <v>0.1</v>
      </c>
      <c r="AR53" s="18">
        <v>0.3</v>
      </c>
      <c r="AS53" s="18">
        <v>0.5</v>
      </c>
      <c r="AT53" s="18">
        <v>0.5</v>
      </c>
      <c r="AU53" s="18">
        <v>0.5</v>
      </c>
      <c r="AV53" s="18">
        <v>0.95</v>
      </c>
      <c r="AW53" s="18">
        <v>0.95</v>
      </c>
      <c r="AX53" s="18">
        <v>1</v>
      </c>
      <c r="AY53" s="18">
        <v>0.1</v>
      </c>
      <c r="AZ53" s="18">
        <v>0.15</v>
      </c>
      <c r="BA53" s="18">
        <v>0.18</v>
      </c>
      <c r="BB53" s="18">
        <v>0.49</v>
      </c>
      <c r="BC53" s="18">
        <v>0.34</v>
      </c>
      <c r="BD53" s="18">
        <v>0.3</v>
      </c>
      <c r="BE53" s="18">
        <v>0.1</v>
      </c>
      <c r="BF53" s="18">
        <v>0.1</v>
      </c>
      <c r="BG53" s="19">
        <v>0.1</v>
      </c>
      <c r="BH53" s="35"/>
      <c r="BI53" s="70">
        <f t="shared" si="109"/>
        <v>0</v>
      </c>
      <c r="BJ53" s="42">
        <f t="shared" si="110"/>
        <v>0</v>
      </c>
      <c r="BK53" s="38">
        <f t="shared" si="111"/>
        <v>0</v>
      </c>
      <c r="BL53" s="38">
        <f t="shared" si="112"/>
        <v>0</v>
      </c>
      <c r="BM53" s="38">
        <f t="shared" si="113"/>
        <v>0</v>
      </c>
      <c r="BN53" s="38">
        <f t="shared" si="114"/>
        <v>0</v>
      </c>
      <c r="BO53" s="38">
        <f t="shared" si="115"/>
        <v>0</v>
      </c>
      <c r="BP53" s="38">
        <f t="shared" si="116"/>
        <v>0</v>
      </c>
      <c r="BQ53" s="38">
        <f t="shared" si="117"/>
        <v>0</v>
      </c>
      <c r="BR53" s="38">
        <f t="shared" si="118"/>
        <v>0</v>
      </c>
      <c r="BS53" s="38">
        <f t="shared" si="119"/>
        <v>0</v>
      </c>
      <c r="BT53" s="38">
        <f t="shared" si="120"/>
        <v>0</v>
      </c>
      <c r="BU53" s="38">
        <f t="shared" si="121"/>
        <v>0</v>
      </c>
      <c r="BV53" s="38">
        <f t="shared" si="122"/>
        <v>0</v>
      </c>
      <c r="BW53" s="38">
        <f t="shared" si="123"/>
        <v>0</v>
      </c>
      <c r="BX53" s="38">
        <f t="shared" si="124"/>
        <v>0</v>
      </c>
      <c r="BY53" s="38">
        <f t="shared" si="125"/>
        <v>0</v>
      </c>
      <c r="BZ53" s="38">
        <f t="shared" si="126"/>
        <v>0</v>
      </c>
      <c r="CA53" s="38">
        <f t="shared" si="127"/>
        <v>0</v>
      </c>
      <c r="CB53" s="38">
        <f t="shared" si="128"/>
        <v>0</v>
      </c>
      <c r="CC53" s="38">
        <f t="shared" si="129"/>
        <v>0</v>
      </c>
      <c r="CD53" s="38">
        <f t="shared" si="130"/>
        <v>0</v>
      </c>
      <c r="CE53" s="38">
        <f t="shared" si="131"/>
        <v>0</v>
      </c>
      <c r="CF53" s="38">
        <f t="shared" si="132"/>
        <v>0</v>
      </c>
      <c r="CG53" s="38">
        <f t="shared" si="133"/>
        <v>0</v>
      </c>
      <c r="CH53" s="38">
        <f t="shared" si="134"/>
        <v>0</v>
      </c>
      <c r="CI53" s="38">
        <f t="shared" si="135"/>
        <v>0</v>
      </c>
      <c r="CJ53" s="38">
        <f t="shared" si="136"/>
        <v>0</v>
      </c>
      <c r="CK53" s="38">
        <f t="shared" si="137"/>
        <v>0</v>
      </c>
      <c r="CL53" s="38">
        <f t="shared" si="138"/>
        <v>0</v>
      </c>
      <c r="CM53" s="38">
        <f t="shared" si="139"/>
        <v>0</v>
      </c>
      <c r="CN53" s="38">
        <f t="shared" si="140"/>
        <v>0</v>
      </c>
      <c r="CO53" s="38">
        <f t="shared" si="141"/>
        <v>0</v>
      </c>
      <c r="CP53" s="38">
        <f t="shared" si="142"/>
        <v>0</v>
      </c>
      <c r="CQ53" s="38">
        <f t="shared" si="143"/>
        <v>0</v>
      </c>
      <c r="CR53" s="38">
        <f t="shared" si="144"/>
        <v>0</v>
      </c>
      <c r="CS53" s="38">
        <f t="shared" si="145"/>
        <v>0</v>
      </c>
      <c r="CT53" s="38">
        <f t="shared" si="146"/>
        <v>0</v>
      </c>
      <c r="CU53" s="38">
        <f t="shared" si="147"/>
        <v>0</v>
      </c>
      <c r="CV53" s="38">
        <f t="shared" si="148"/>
        <v>0</v>
      </c>
      <c r="CW53" s="38">
        <f t="shared" si="149"/>
        <v>0</v>
      </c>
      <c r="CX53" s="38">
        <f t="shared" si="150"/>
        <v>0</v>
      </c>
      <c r="CY53" s="38">
        <f t="shared" si="151"/>
        <v>0</v>
      </c>
      <c r="CZ53" s="38">
        <f t="shared" si="152"/>
        <v>0</v>
      </c>
      <c r="DA53" s="38">
        <f t="shared" si="153"/>
        <v>0</v>
      </c>
      <c r="DB53" s="38">
        <f t="shared" si="154"/>
        <v>0</v>
      </c>
      <c r="DC53" s="38">
        <f t="shared" si="155"/>
        <v>0</v>
      </c>
      <c r="DD53" s="38">
        <f t="shared" si="156"/>
        <v>0</v>
      </c>
      <c r="DE53" s="38">
        <f t="shared" si="157"/>
        <v>0</v>
      </c>
      <c r="DF53" s="38">
        <f t="shared" si="158"/>
        <v>0</v>
      </c>
      <c r="DG53" s="38">
        <f t="shared" si="159"/>
        <v>0</v>
      </c>
      <c r="DH53" s="39">
        <f t="shared" si="160"/>
        <v>0</v>
      </c>
      <c r="DJ53" s="70">
        <f t="shared" si="161"/>
        <v>0</v>
      </c>
      <c r="DK53" s="42">
        <f t="shared" si="162"/>
        <v>0</v>
      </c>
      <c r="DL53" s="38">
        <f t="shared" si="163"/>
        <v>0</v>
      </c>
      <c r="DM53" s="38">
        <f t="shared" si="164"/>
        <v>0</v>
      </c>
      <c r="DN53" s="38">
        <f t="shared" si="165"/>
        <v>0</v>
      </c>
      <c r="DO53" s="38">
        <f t="shared" si="166"/>
        <v>0</v>
      </c>
      <c r="DP53" s="38">
        <f t="shared" si="167"/>
        <v>0</v>
      </c>
      <c r="DQ53" s="38">
        <f t="shared" si="168"/>
        <v>0</v>
      </c>
      <c r="DR53" s="38">
        <f t="shared" si="169"/>
        <v>0</v>
      </c>
      <c r="DS53" s="38">
        <f t="shared" si="170"/>
        <v>0</v>
      </c>
      <c r="DT53" s="38">
        <f t="shared" si="171"/>
        <v>0</v>
      </c>
      <c r="DU53" s="38">
        <f t="shared" si="172"/>
        <v>0</v>
      </c>
      <c r="DV53" s="38">
        <f t="shared" si="173"/>
        <v>0</v>
      </c>
      <c r="DW53" s="38">
        <f t="shared" si="174"/>
        <v>0</v>
      </c>
      <c r="DX53" s="38">
        <f t="shared" si="175"/>
        <v>0</v>
      </c>
      <c r="DY53" s="38">
        <f t="shared" si="176"/>
        <v>0</v>
      </c>
      <c r="DZ53" s="38">
        <f t="shared" si="177"/>
        <v>0</v>
      </c>
      <c r="EA53" s="38">
        <f t="shared" si="178"/>
        <v>0</v>
      </c>
      <c r="EB53" s="38">
        <f t="shared" si="179"/>
        <v>0</v>
      </c>
      <c r="EC53" s="38">
        <f t="shared" si="180"/>
        <v>0</v>
      </c>
      <c r="ED53" s="38">
        <f t="shared" si="181"/>
        <v>0</v>
      </c>
      <c r="EE53" s="38">
        <f t="shared" si="182"/>
        <v>0</v>
      </c>
      <c r="EF53" s="38">
        <f t="shared" si="183"/>
        <v>0</v>
      </c>
      <c r="EG53" s="38">
        <f t="shared" si="184"/>
        <v>0</v>
      </c>
      <c r="EH53" s="38">
        <f t="shared" si="185"/>
        <v>0</v>
      </c>
      <c r="EI53" s="38">
        <f t="shared" si="186"/>
        <v>0</v>
      </c>
      <c r="EJ53" s="38">
        <f t="shared" si="187"/>
        <v>0</v>
      </c>
      <c r="EK53" s="38">
        <f t="shared" si="188"/>
        <v>0</v>
      </c>
      <c r="EL53" s="38">
        <f t="shared" si="189"/>
        <v>0</v>
      </c>
      <c r="EM53" s="38">
        <f t="shared" si="190"/>
        <v>0</v>
      </c>
      <c r="EN53" s="38">
        <f t="shared" si="191"/>
        <v>0</v>
      </c>
      <c r="EO53" s="38">
        <f t="shared" si="192"/>
        <v>0</v>
      </c>
      <c r="EP53" s="38">
        <f t="shared" si="193"/>
        <v>0</v>
      </c>
      <c r="EQ53" s="38">
        <f t="shared" si="194"/>
        <v>0</v>
      </c>
      <c r="ER53" s="38">
        <f t="shared" si="195"/>
        <v>0</v>
      </c>
      <c r="ES53" s="38">
        <f t="shared" si="196"/>
        <v>0</v>
      </c>
      <c r="ET53" s="38">
        <f t="shared" si="197"/>
        <v>0</v>
      </c>
      <c r="EU53" s="38">
        <f t="shared" si="198"/>
        <v>0</v>
      </c>
      <c r="EV53" s="38">
        <f t="shared" si="199"/>
        <v>0</v>
      </c>
      <c r="EW53" s="38">
        <f t="shared" si="200"/>
        <v>0</v>
      </c>
      <c r="EX53" s="38">
        <f t="shared" si="201"/>
        <v>0</v>
      </c>
      <c r="EY53" s="38">
        <f t="shared" si="202"/>
        <v>0</v>
      </c>
      <c r="EZ53" s="38">
        <f t="shared" si="203"/>
        <v>0</v>
      </c>
      <c r="FA53" s="38">
        <f t="shared" si="204"/>
        <v>0</v>
      </c>
      <c r="FB53" s="38">
        <f t="shared" si="205"/>
        <v>0</v>
      </c>
      <c r="FC53" s="38">
        <f t="shared" si="206"/>
        <v>0</v>
      </c>
      <c r="FD53" s="38">
        <f t="shared" si="207"/>
        <v>0</v>
      </c>
      <c r="FE53" s="38">
        <f t="shared" si="208"/>
        <v>0</v>
      </c>
      <c r="FF53" s="38">
        <f t="shared" si="209"/>
        <v>0</v>
      </c>
      <c r="FG53" s="38">
        <f t="shared" si="210"/>
        <v>0</v>
      </c>
      <c r="FH53" s="38">
        <f t="shared" si="211"/>
        <v>0</v>
      </c>
      <c r="FI53" s="39">
        <f t="shared" si="212"/>
        <v>0</v>
      </c>
    </row>
    <row r="54" spans="1:165" ht="21" customHeight="1" x14ac:dyDescent="0.2">
      <c r="A54" s="16">
        <f t="shared" si="213"/>
        <v>15</v>
      </c>
      <c r="B54" s="16">
        <v>1</v>
      </c>
      <c r="C54" s="15">
        <f t="shared" si="108"/>
        <v>43</v>
      </c>
      <c r="D54" s="203"/>
      <c r="E54" s="13">
        <v>0.22</v>
      </c>
      <c r="F54" s="13">
        <v>0.2</v>
      </c>
      <c r="G54" s="11"/>
      <c r="H54" s="24">
        <f t="shared" si="107"/>
        <v>43</v>
      </c>
      <c r="I54" s="22">
        <v>0.1</v>
      </c>
      <c r="J54" s="18">
        <v>0.1</v>
      </c>
      <c r="K54" s="18">
        <v>0.1</v>
      </c>
      <c r="L54" s="18">
        <v>0.1</v>
      </c>
      <c r="M54" s="18">
        <v>0.1</v>
      </c>
      <c r="N54" s="18">
        <v>0.1</v>
      </c>
      <c r="O54" s="18">
        <v>0.12</v>
      </c>
      <c r="P54" s="18">
        <v>0.1</v>
      </c>
      <c r="Q54" s="18">
        <v>0.1</v>
      </c>
      <c r="R54" s="18">
        <v>0.1</v>
      </c>
      <c r="S54" s="18">
        <v>0.1</v>
      </c>
      <c r="T54" s="18">
        <v>0.1</v>
      </c>
      <c r="U54" s="18">
        <v>0.1</v>
      </c>
      <c r="V54" s="18">
        <v>0.6</v>
      </c>
      <c r="W54" s="18">
        <v>0.21</v>
      </c>
      <c r="X54" s="18">
        <v>0.1</v>
      </c>
      <c r="Y54" s="18">
        <v>0.1</v>
      </c>
      <c r="Z54" s="18">
        <v>0.35</v>
      </c>
      <c r="AA54" s="18">
        <v>0.1</v>
      </c>
      <c r="AB54" s="18">
        <v>0.16</v>
      </c>
      <c r="AC54" s="18">
        <v>0.1</v>
      </c>
      <c r="AD54" s="18">
        <v>0.1</v>
      </c>
      <c r="AE54" s="18">
        <v>0.1</v>
      </c>
      <c r="AF54" s="18">
        <v>0.1</v>
      </c>
      <c r="AG54" s="18">
        <v>0.1</v>
      </c>
      <c r="AH54" s="18">
        <v>0.1</v>
      </c>
      <c r="AI54" s="18">
        <v>0.15</v>
      </c>
      <c r="AJ54" s="18">
        <v>0.1</v>
      </c>
      <c r="AK54" s="18">
        <v>0.1</v>
      </c>
      <c r="AL54" s="18">
        <v>0.1</v>
      </c>
      <c r="AM54" s="18">
        <v>0.1</v>
      </c>
      <c r="AN54" s="18">
        <v>0.1</v>
      </c>
      <c r="AO54" s="18">
        <v>0.1</v>
      </c>
      <c r="AP54" s="18">
        <v>0.52</v>
      </c>
      <c r="AQ54" s="18">
        <v>0.1</v>
      </c>
      <c r="AR54" s="18">
        <v>0.1</v>
      </c>
      <c r="AS54" s="18">
        <v>0.17</v>
      </c>
      <c r="AT54" s="18">
        <v>0.1</v>
      </c>
      <c r="AU54" s="18">
        <v>0.1</v>
      </c>
      <c r="AV54" s="18">
        <v>0.1</v>
      </c>
      <c r="AW54" s="18">
        <v>0.1</v>
      </c>
      <c r="AX54" s="18">
        <v>0.1</v>
      </c>
      <c r="AY54" s="18">
        <v>1</v>
      </c>
      <c r="AZ54" s="18">
        <v>0.8</v>
      </c>
      <c r="BA54" s="18">
        <v>0.75</v>
      </c>
      <c r="BB54" s="18">
        <v>0.1</v>
      </c>
      <c r="BC54" s="18">
        <v>0.1</v>
      </c>
      <c r="BD54" s="18">
        <v>0.1</v>
      </c>
      <c r="BE54" s="18">
        <v>0.44</v>
      </c>
      <c r="BF54" s="18">
        <v>0.1</v>
      </c>
      <c r="BG54" s="19">
        <v>0.1</v>
      </c>
      <c r="BH54" s="35"/>
      <c r="BI54" s="70">
        <f t="shared" si="109"/>
        <v>0</v>
      </c>
      <c r="BJ54" s="42">
        <f t="shared" si="110"/>
        <v>0</v>
      </c>
      <c r="BK54" s="38">
        <f t="shared" si="111"/>
        <v>0</v>
      </c>
      <c r="BL54" s="38">
        <f t="shared" si="112"/>
        <v>0</v>
      </c>
      <c r="BM54" s="38">
        <f t="shared" si="113"/>
        <v>0</v>
      </c>
      <c r="BN54" s="38">
        <f t="shared" si="114"/>
        <v>0</v>
      </c>
      <c r="BO54" s="38">
        <f t="shared" si="115"/>
        <v>0</v>
      </c>
      <c r="BP54" s="38">
        <f t="shared" si="116"/>
        <v>0</v>
      </c>
      <c r="BQ54" s="38">
        <f t="shared" si="117"/>
        <v>0</v>
      </c>
      <c r="BR54" s="38">
        <f t="shared" si="118"/>
        <v>0</v>
      </c>
      <c r="BS54" s="38">
        <f t="shared" si="119"/>
        <v>0</v>
      </c>
      <c r="BT54" s="38">
        <f t="shared" si="120"/>
        <v>0</v>
      </c>
      <c r="BU54" s="38">
        <f t="shared" si="121"/>
        <v>0</v>
      </c>
      <c r="BV54" s="38">
        <f t="shared" si="122"/>
        <v>0</v>
      </c>
      <c r="BW54" s="38">
        <f t="shared" si="123"/>
        <v>0</v>
      </c>
      <c r="BX54" s="38">
        <f t="shared" si="124"/>
        <v>0</v>
      </c>
      <c r="BY54" s="38">
        <f t="shared" si="125"/>
        <v>0</v>
      </c>
      <c r="BZ54" s="38">
        <f t="shared" si="126"/>
        <v>0</v>
      </c>
      <c r="CA54" s="38">
        <f t="shared" si="127"/>
        <v>0</v>
      </c>
      <c r="CB54" s="38">
        <f t="shared" si="128"/>
        <v>0</v>
      </c>
      <c r="CC54" s="38">
        <f t="shared" si="129"/>
        <v>0</v>
      </c>
      <c r="CD54" s="38">
        <f t="shared" si="130"/>
        <v>0</v>
      </c>
      <c r="CE54" s="38">
        <f t="shared" si="131"/>
        <v>0</v>
      </c>
      <c r="CF54" s="38">
        <f t="shared" si="132"/>
        <v>0</v>
      </c>
      <c r="CG54" s="38">
        <f t="shared" si="133"/>
        <v>0</v>
      </c>
      <c r="CH54" s="38">
        <f t="shared" si="134"/>
        <v>0</v>
      </c>
      <c r="CI54" s="38">
        <f t="shared" si="135"/>
        <v>0</v>
      </c>
      <c r="CJ54" s="38">
        <f t="shared" si="136"/>
        <v>0</v>
      </c>
      <c r="CK54" s="38">
        <f t="shared" si="137"/>
        <v>0</v>
      </c>
      <c r="CL54" s="38">
        <f t="shared" si="138"/>
        <v>0</v>
      </c>
      <c r="CM54" s="38">
        <f t="shared" si="139"/>
        <v>0</v>
      </c>
      <c r="CN54" s="38">
        <f t="shared" si="140"/>
        <v>0</v>
      </c>
      <c r="CO54" s="38">
        <f t="shared" si="141"/>
        <v>0</v>
      </c>
      <c r="CP54" s="38">
        <f t="shared" si="142"/>
        <v>0</v>
      </c>
      <c r="CQ54" s="38">
        <f t="shared" si="143"/>
        <v>0</v>
      </c>
      <c r="CR54" s="38">
        <f t="shared" si="144"/>
        <v>0</v>
      </c>
      <c r="CS54" s="38">
        <f t="shared" si="145"/>
        <v>0</v>
      </c>
      <c r="CT54" s="38">
        <f t="shared" si="146"/>
        <v>0</v>
      </c>
      <c r="CU54" s="38">
        <f t="shared" si="147"/>
        <v>0</v>
      </c>
      <c r="CV54" s="38">
        <f t="shared" si="148"/>
        <v>0</v>
      </c>
      <c r="CW54" s="38">
        <f t="shared" si="149"/>
        <v>0</v>
      </c>
      <c r="CX54" s="38">
        <f t="shared" si="150"/>
        <v>0</v>
      </c>
      <c r="CY54" s="38">
        <f t="shared" si="151"/>
        <v>0</v>
      </c>
      <c r="CZ54" s="38">
        <f t="shared" si="152"/>
        <v>0</v>
      </c>
      <c r="DA54" s="38">
        <f t="shared" si="153"/>
        <v>0</v>
      </c>
      <c r="DB54" s="38">
        <f t="shared" si="154"/>
        <v>0</v>
      </c>
      <c r="DC54" s="38">
        <f t="shared" si="155"/>
        <v>0</v>
      </c>
      <c r="DD54" s="38">
        <f t="shared" si="156"/>
        <v>0</v>
      </c>
      <c r="DE54" s="38">
        <f t="shared" si="157"/>
        <v>0</v>
      </c>
      <c r="DF54" s="38">
        <f t="shared" si="158"/>
        <v>0</v>
      </c>
      <c r="DG54" s="38">
        <f t="shared" si="159"/>
        <v>0</v>
      </c>
      <c r="DH54" s="39">
        <f t="shared" si="160"/>
        <v>0</v>
      </c>
      <c r="DJ54" s="70">
        <f t="shared" si="161"/>
        <v>0</v>
      </c>
      <c r="DK54" s="42">
        <f t="shared" si="162"/>
        <v>0</v>
      </c>
      <c r="DL54" s="38">
        <f t="shared" si="163"/>
        <v>0</v>
      </c>
      <c r="DM54" s="38">
        <f t="shared" si="164"/>
        <v>0</v>
      </c>
      <c r="DN54" s="38">
        <f t="shared" si="165"/>
        <v>0</v>
      </c>
      <c r="DO54" s="38">
        <f t="shared" si="166"/>
        <v>0</v>
      </c>
      <c r="DP54" s="38">
        <f t="shared" si="167"/>
        <v>0</v>
      </c>
      <c r="DQ54" s="38">
        <f t="shared" si="168"/>
        <v>0</v>
      </c>
      <c r="DR54" s="38">
        <f t="shared" si="169"/>
        <v>0</v>
      </c>
      <c r="DS54" s="38">
        <f t="shared" si="170"/>
        <v>0</v>
      </c>
      <c r="DT54" s="38">
        <f t="shared" si="171"/>
        <v>0</v>
      </c>
      <c r="DU54" s="38">
        <f t="shared" si="172"/>
        <v>0</v>
      </c>
      <c r="DV54" s="38">
        <f t="shared" si="173"/>
        <v>0</v>
      </c>
      <c r="DW54" s="38">
        <f t="shared" si="174"/>
        <v>0</v>
      </c>
      <c r="DX54" s="38">
        <f t="shared" si="175"/>
        <v>0</v>
      </c>
      <c r="DY54" s="38">
        <f t="shared" si="176"/>
        <v>0</v>
      </c>
      <c r="DZ54" s="38">
        <f t="shared" si="177"/>
        <v>0</v>
      </c>
      <c r="EA54" s="38">
        <f t="shared" si="178"/>
        <v>0</v>
      </c>
      <c r="EB54" s="38">
        <f t="shared" si="179"/>
        <v>0</v>
      </c>
      <c r="EC54" s="38">
        <f t="shared" si="180"/>
        <v>0</v>
      </c>
      <c r="ED54" s="38">
        <f t="shared" si="181"/>
        <v>0</v>
      </c>
      <c r="EE54" s="38">
        <f t="shared" si="182"/>
        <v>0</v>
      </c>
      <c r="EF54" s="38">
        <f t="shared" si="183"/>
        <v>0</v>
      </c>
      <c r="EG54" s="38">
        <f t="shared" si="184"/>
        <v>0</v>
      </c>
      <c r="EH54" s="38">
        <f t="shared" si="185"/>
        <v>0</v>
      </c>
      <c r="EI54" s="38">
        <f t="shared" si="186"/>
        <v>0</v>
      </c>
      <c r="EJ54" s="38">
        <f t="shared" si="187"/>
        <v>0</v>
      </c>
      <c r="EK54" s="38">
        <f t="shared" si="188"/>
        <v>0</v>
      </c>
      <c r="EL54" s="38">
        <f t="shared" si="189"/>
        <v>0</v>
      </c>
      <c r="EM54" s="38">
        <f t="shared" si="190"/>
        <v>0</v>
      </c>
      <c r="EN54" s="38">
        <f t="shared" si="191"/>
        <v>0</v>
      </c>
      <c r="EO54" s="38">
        <f t="shared" si="192"/>
        <v>0</v>
      </c>
      <c r="EP54" s="38">
        <f t="shared" si="193"/>
        <v>0</v>
      </c>
      <c r="EQ54" s="38">
        <f t="shared" si="194"/>
        <v>0</v>
      </c>
      <c r="ER54" s="38">
        <f t="shared" si="195"/>
        <v>0</v>
      </c>
      <c r="ES54" s="38">
        <f t="shared" si="196"/>
        <v>0</v>
      </c>
      <c r="ET54" s="38">
        <f t="shared" si="197"/>
        <v>0</v>
      </c>
      <c r="EU54" s="38">
        <f t="shared" si="198"/>
        <v>0</v>
      </c>
      <c r="EV54" s="38">
        <f t="shared" si="199"/>
        <v>0</v>
      </c>
      <c r="EW54" s="38">
        <f t="shared" si="200"/>
        <v>0</v>
      </c>
      <c r="EX54" s="38">
        <f t="shared" si="201"/>
        <v>0</v>
      </c>
      <c r="EY54" s="38">
        <f t="shared" si="202"/>
        <v>0</v>
      </c>
      <c r="EZ54" s="38">
        <f t="shared" si="203"/>
        <v>0</v>
      </c>
      <c r="FA54" s="38">
        <f t="shared" si="204"/>
        <v>0</v>
      </c>
      <c r="FB54" s="38">
        <f t="shared" si="205"/>
        <v>0</v>
      </c>
      <c r="FC54" s="38">
        <f t="shared" si="206"/>
        <v>0</v>
      </c>
      <c r="FD54" s="38">
        <f t="shared" si="207"/>
        <v>0</v>
      </c>
      <c r="FE54" s="38">
        <f t="shared" si="208"/>
        <v>0</v>
      </c>
      <c r="FF54" s="38">
        <f t="shared" si="209"/>
        <v>0</v>
      </c>
      <c r="FG54" s="38">
        <f t="shared" si="210"/>
        <v>0</v>
      </c>
      <c r="FH54" s="38">
        <f t="shared" si="211"/>
        <v>0</v>
      </c>
      <c r="FI54" s="39">
        <f t="shared" si="212"/>
        <v>0</v>
      </c>
    </row>
    <row r="55" spans="1:165" ht="21" customHeight="1" x14ac:dyDescent="0.2">
      <c r="A55" s="16">
        <f t="shared" si="213"/>
        <v>15</v>
      </c>
      <c r="B55" s="16">
        <v>2</v>
      </c>
      <c r="C55" s="15">
        <f t="shared" si="108"/>
        <v>44</v>
      </c>
      <c r="D55" s="203"/>
      <c r="E55" s="13">
        <v>0.22</v>
      </c>
      <c r="F55" s="13">
        <v>0.2</v>
      </c>
      <c r="G55" s="11"/>
      <c r="H55" s="24">
        <f t="shared" si="107"/>
        <v>44</v>
      </c>
      <c r="I55" s="22">
        <v>0.25</v>
      </c>
      <c r="J55" s="18">
        <v>0.14000000000000001</v>
      </c>
      <c r="K55" s="18">
        <v>0.25</v>
      </c>
      <c r="L55" s="18">
        <v>0.1</v>
      </c>
      <c r="M55" s="18">
        <v>0.18</v>
      </c>
      <c r="N55" s="18">
        <v>0.36</v>
      </c>
      <c r="O55" s="18">
        <v>0.1</v>
      </c>
      <c r="P55" s="18">
        <v>0.1</v>
      </c>
      <c r="Q55" s="18">
        <v>0.11</v>
      </c>
      <c r="R55" s="18">
        <v>0.47</v>
      </c>
      <c r="S55" s="18">
        <v>0.1</v>
      </c>
      <c r="T55" s="18">
        <v>0.11</v>
      </c>
      <c r="U55" s="18">
        <v>0.2</v>
      </c>
      <c r="V55" s="18">
        <v>0.1</v>
      </c>
      <c r="W55" s="18">
        <v>0.1</v>
      </c>
      <c r="X55" s="18">
        <v>0.3</v>
      </c>
      <c r="Y55" s="18">
        <v>0.1</v>
      </c>
      <c r="Z55" s="18">
        <v>0.1</v>
      </c>
      <c r="AA55" s="18">
        <v>0.1</v>
      </c>
      <c r="AB55" s="18">
        <v>0.18</v>
      </c>
      <c r="AC55" s="18">
        <v>0.1</v>
      </c>
      <c r="AD55" s="18">
        <v>0.1</v>
      </c>
      <c r="AE55" s="18">
        <v>0.1</v>
      </c>
      <c r="AF55" s="18">
        <v>0.21</v>
      </c>
      <c r="AG55" s="18">
        <v>0.18</v>
      </c>
      <c r="AH55" s="18">
        <v>0.1</v>
      </c>
      <c r="AI55" s="18">
        <v>0.1</v>
      </c>
      <c r="AJ55" s="18">
        <v>0.1</v>
      </c>
      <c r="AK55" s="18">
        <v>0.44</v>
      </c>
      <c r="AL55" s="18">
        <v>0.1</v>
      </c>
      <c r="AM55" s="18">
        <v>0.1</v>
      </c>
      <c r="AN55" s="18">
        <v>0.1</v>
      </c>
      <c r="AO55" s="18">
        <v>0.1</v>
      </c>
      <c r="AP55" s="18">
        <v>0.1</v>
      </c>
      <c r="AQ55" s="18">
        <v>0.1</v>
      </c>
      <c r="AR55" s="18">
        <v>0.1</v>
      </c>
      <c r="AS55" s="18">
        <v>0.3</v>
      </c>
      <c r="AT55" s="18">
        <v>0.1</v>
      </c>
      <c r="AU55" s="18">
        <v>0.1</v>
      </c>
      <c r="AV55" s="18">
        <v>0.26</v>
      </c>
      <c r="AW55" s="18">
        <v>0.22</v>
      </c>
      <c r="AX55" s="18">
        <v>0.15</v>
      </c>
      <c r="AY55" s="18">
        <v>0.8</v>
      </c>
      <c r="AZ55" s="18">
        <v>1</v>
      </c>
      <c r="BA55" s="18">
        <v>0.85</v>
      </c>
      <c r="BB55" s="18">
        <v>0.18</v>
      </c>
      <c r="BC55" s="18">
        <v>0.45</v>
      </c>
      <c r="BD55" s="18">
        <v>0.43</v>
      </c>
      <c r="BE55" s="18">
        <v>0.1</v>
      </c>
      <c r="BF55" s="18">
        <v>0.16</v>
      </c>
      <c r="BG55" s="19">
        <v>0.1</v>
      </c>
      <c r="BH55" s="35"/>
      <c r="BI55" s="70">
        <f t="shared" si="109"/>
        <v>0</v>
      </c>
      <c r="BJ55" s="42">
        <f t="shared" si="110"/>
        <v>0</v>
      </c>
      <c r="BK55" s="38">
        <f t="shared" si="111"/>
        <v>0</v>
      </c>
      <c r="BL55" s="38">
        <f t="shared" si="112"/>
        <v>0</v>
      </c>
      <c r="BM55" s="38">
        <f t="shared" si="113"/>
        <v>0</v>
      </c>
      <c r="BN55" s="38">
        <f t="shared" si="114"/>
        <v>0</v>
      </c>
      <c r="BO55" s="38">
        <f t="shared" si="115"/>
        <v>0</v>
      </c>
      <c r="BP55" s="38">
        <f t="shared" si="116"/>
        <v>0</v>
      </c>
      <c r="BQ55" s="38">
        <f t="shared" si="117"/>
        <v>0</v>
      </c>
      <c r="BR55" s="38">
        <f t="shared" si="118"/>
        <v>0</v>
      </c>
      <c r="BS55" s="38">
        <f t="shared" si="119"/>
        <v>0</v>
      </c>
      <c r="BT55" s="38">
        <f t="shared" si="120"/>
        <v>0</v>
      </c>
      <c r="BU55" s="38">
        <f t="shared" si="121"/>
        <v>0</v>
      </c>
      <c r="BV55" s="38">
        <f t="shared" si="122"/>
        <v>0</v>
      </c>
      <c r="BW55" s="38">
        <f t="shared" si="123"/>
        <v>0</v>
      </c>
      <c r="BX55" s="38">
        <f t="shared" si="124"/>
        <v>0</v>
      </c>
      <c r="BY55" s="38">
        <f t="shared" si="125"/>
        <v>0</v>
      </c>
      <c r="BZ55" s="38">
        <f t="shared" si="126"/>
        <v>0</v>
      </c>
      <c r="CA55" s="38">
        <f t="shared" si="127"/>
        <v>0</v>
      </c>
      <c r="CB55" s="38">
        <f t="shared" si="128"/>
        <v>0</v>
      </c>
      <c r="CC55" s="38">
        <f t="shared" si="129"/>
        <v>0</v>
      </c>
      <c r="CD55" s="38">
        <f t="shared" si="130"/>
        <v>0</v>
      </c>
      <c r="CE55" s="38">
        <f t="shared" si="131"/>
        <v>0</v>
      </c>
      <c r="CF55" s="38">
        <f t="shared" si="132"/>
        <v>0</v>
      </c>
      <c r="CG55" s="38">
        <f t="shared" si="133"/>
        <v>0</v>
      </c>
      <c r="CH55" s="38">
        <f t="shared" si="134"/>
        <v>0</v>
      </c>
      <c r="CI55" s="38">
        <f t="shared" si="135"/>
        <v>0</v>
      </c>
      <c r="CJ55" s="38">
        <f t="shared" si="136"/>
        <v>0</v>
      </c>
      <c r="CK55" s="38">
        <f t="shared" si="137"/>
        <v>0</v>
      </c>
      <c r="CL55" s="38">
        <f t="shared" si="138"/>
        <v>0</v>
      </c>
      <c r="CM55" s="38">
        <f t="shared" si="139"/>
        <v>0</v>
      </c>
      <c r="CN55" s="38">
        <f t="shared" si="140"/>
        <v>0</v>
      </c>
      <c r="CO55" s="38">
        <f t="shared" si="141"/>
        <v>0</v>
      </c>
      <c r="CP55" s="38">
        <f t="shared" si="142"/>
        <v>0</v>
      </c>
      <c r="CQ55" s="38">
        <f t="shared" si="143"/>
        <v>0</v>
      </c>
      <c r="CR55" s="38">
        <f t="shared" si="144"/>
        <v>0</v>
      </c>
      <c r="CS55" s="38">
        <f t="shared" si="145"/>
        <v>0</v>
      </c>
      <c r="CT55" s="38">
        <f t="shared" si="146"/>
        <v>0</v>
      </c>
      <c r="CU55" s="38">
        <f t="shared" si="147"/>
        <v>0</v>
      </c>
      <c r="CV55" s="38">
        <f t="shared" si="148"/>
        <v>0</v>
      </c>
      <c r="CW55" s="38">
        <f t="shared" si="149"/>
        <v>0</v>
      </c>
      <c r="CX55" s="38">
        <f t="shared" si="150"/>
        <v>0</v>
      </c>
      <c r="CY55" s="38">
        <f t="shared" si="151"/>
        <v>0</v>
      </c>
      <c r="CZ55" s="38">
        <f t="shared" si="152"/>
        <v>0</v>
      </c>
      <c r="DA55" s="38">
        <f t="shared" si="153"/>
        <v>0</v>
      </c>
      <c r="DB55" s="38">
        <f t="shared" si="154"/>
        <v>0</v>
      </c>
      <c r="DC55" s="38">
        <f t="shared" si="155"/>
        <v>0</v>
      </c>
      <c r="DD55" s="38">
        <f t="shared" si="156"/>
        <v>0</v>
      </c>
      <c r="DE55" s="38">
        <f t="shared" si="157"/>
        <v>0</v>
      </c>
      <c r="DF55" s="38">
        <f t="shared" si="158"/>
        <v>0</v>
      </c>
      <c r="DG55" s="38">
        <f t="shared" si="159"/>
        <v>0</v>
      </c>
      <c r="DH55" s="39">
        <f t="shared" si="160"/>
        <v>0</v>
      </c>
      <c r="DJ55" s="70">
        <f t="shared" si="161"/>
        <v>0</v>
      </c>
      <c r="DK55" s="42">
        <f t="shared" si="162"/>
        <v>0</v>
      </c>
      <c r="DL55" s="38">
        <f t="shared" si="163"/>
        <v>0</v>
      </c>
      <c r="DM55" s="38">
        <f t="shared" si="164"/>
        <v>0</v>
      </c>
      <c r="DN55" s="38">
        <f t="shared" si="165"/>
        <v>0</v>
      </c>
      <c r="DO55" s="38">
        <f t="shared" si="166"/>
        <v>0</v>
      </c>
      <c r="DP55" s="38">
        <f t="shared" si="167"/>
        <v>0</v>
      </c>
      <c r="DQ55" s="38">
        <f t="shared" si="168"/>
        <v>0</v>
      </c>
      <c r="DR55" s="38">
        <f t="shared" si="169"/>
        <v>0</v>
      </c>
      <c r="DS55" s="38">
        <f t="shared" si="170"/>
        <v>0</v>
      </c>
      <c r="DT55" s="38">
        <f t="shared" si="171"/>
        <v>0</v>
      </c>
      <c r="DU55" s="38">
        <f t="shared" si="172"/>
        <v>0</v>
      </c>
      <c r="DV55" s="38">
        <f t="shared" si="173"/>
        <v>0</v>
      </c>
      <c r="DW55" s="38">
        <f t="shared" si="174"/>
        <v>0</v>
      </c>
      <c r="DX55" s="38">
        <f t="shared" si="175"/>
        <v>0</v>
      </c>
      <c r="DY55" s="38">
        <f t="shared" si="176"/>
        <v>0</v>
      </c>
      <c r="DZ55" s="38">
        <f t="shared" si="177"/>
        <v>0</v>
      </c>
      <c r="EA55" s="38">
        <f t="shared" si="178"/>
        <v>0</v>
      </c>
      <c r="EB55" s="38">
        <f t="shared" si="179"/>
        <v>0</v>
      </c>
      <c r="EC55" s="38">
        <f t="shared" si="180"/>
        <v>0</v>
      </c>
      <c r="ED55" s="38">
        <f t="shared" si="181"/>
        <v>0</v>
      </c>
      <c r="EE55" s="38">
        <f t="shared" si="182"/>
        <v>0</v>
      </c>
      <c r="EF55" s="38">
        <f t="shared" si="183"/>
        <v>0</v>
      </c>
      <c r="EG55" s="38">
        <f t="shared" si="184"/>
        <v>0</v>
      </c>
      <c r="EH55" s="38">
        <f t="shared" si="185"/>
        <v>0</v>
      </c>
      <c r="EI55" s="38">
        <f t="shared" si="186"/>
        <v>0</v>
      </c>
      <c r="EJ55" s="38">
        <f t="shared" si="187"/>
        <v>0</v>
      </c>
      <c r="EK55" s="38">
        <f t="shared" si="188"/>
        <v>0</v>
      </c>
      <c r="EL55" s="38">
        <f t="shared" si="189"/>
        <v>0</v>
      </c>
      <c r="EM55" s="38">
        <f t="shared" si="190"/>
        <v>0</v>
      </c>
      <c r="EN55" s="38">
        <f t="shared" si="191"/>
        <v>0</v>
      </c>
      <c r="EO55" s="38">
        <f t="shared" si="192"/>
        <v>0</v>
      </c>
      <c r="EP55" s="38">
        <f t="shared" si="193"/>
        <v>0</v>
      </c>
      <c r="EQ55" s="38">
        <f t="shared" si="194"/>
        <v>0</v>
      </c>
      <c r="ER55" s="38">
        <f t="shared" si="195"/>
        <v>0</v>
      </c>
      <c r="ES55" s="38">
        <f t="shared" si="196"/>
        <v>0</v>
      </c>
      <c r="ET55" s="38">
        <f t="shared" si="197"/>
        <v>0</v>
      </c>
      <c r="EU55" s="38">
        <f t="shared" si="198"/>
        <v>0</v>
      </c>
      <c r="EV55" s="38">
        <f t="shared" si="199"/>
        <v>0</v>
      </c>
      <c r="EW55" s="38">
        <f t="shared" si="200"/>
        <v>0</v>
      </c>
      <c r="EX55" s="38">
        <f t="shared" si="201"/>
        <v>0</v>
      </c>
      <c r="EY55" s="38">
        <f t="shared" si="202"/>
        <v>0</v>
      </c>
      <c r="EZ55" s="38">
        <f t="shared" si="203"/>
        <v>0</v>
      </c>
      <c r="FA55" s="38">
        <f t="shared" si="204"/>
        <v>0</v>
      </c>
      <c r="FB55" s="38">
        <f t="shared" si="205"/>
        <v>0</v>
      </c>
      <c r="FC55" s="38">
        <f t="shared" si="206"/>
        <v>0</v>
      </c>
      <c r="FD55" s="38">
        <f t="shared" si="207"/>
        <v>0</v>
      </c>
      <c r="FE55" s="38">
        <f t="shared" si="208"/>
        <v>0</v>
      </c>
      <c r="FF55" s="38">
        <f t="shared" si="209"/>
        <v>0</v>
      </c>
      <c r="FG55" s="38">
        <f t="shared" si="210"/>
        <v>0</v>
      </c>
      <c r="FH55" s="38">
        <f t="shared" si="211"/>
        <v>0</v>
      </c>
      <c r="FI55" s="39">
        <f t="shared" si="212"/>
        <v>0</v>
      </c>
    </row>
    <row r="56" spans="1:165" ht="21" customHeight="1" x14ac:dyDescent="0.2">
      <c r="A56" s="16">
        <f t="shared" si="213"/>
        <v>15</v>
      </c>
      <c r="B56" s="16">
        <v>3</v>
      </c>
      <c r="C56" s="15">
        <f t="shared" si="108"/>
        <v>45</v>
      </c>
      <c r="D56" s="203"/>
      <c r="E56" s="13">
        <v>0.22</v>
      </c>
      <c r="F56" s="13">
        <v>0.2</v>
      </c>
      <c r="G56" s="11"/>
      <c r="H56" s="24">
        <f t="shared" si="107"/>
        <v>45</v>
      </c>
      <c r="I56" s="22">
        <v>0.25</v>
      </c>
      <c r="J56" s="18">
        <v>0.25</v>
      </c>
      <c r="K56" s="18">
        <v>0.28999999999999998</v>
      </c>
      <c r="L56" s="18">
        <v>0.1</v>
      </c>
      <c r="M56" s="18">
        <v>0.1</v>
      </c>
      <c r="N56" s="18">
        <v>0.28000000000000003</v>
      </c>
      <c r="O56" s="18">
        <v>0.1</v>
      </c>
      <c r="P56" s="18">
        <v>0.1</v>
      </c>
      <c r="Q56" s="18">
        <v>0.12</v>
      </c>
      <c r="R56" s="18">
        <v>0.53</v>
      </c>
      <c r="S56" s="18">
        <v>0.1</v>
      </c>
      <c r="T56" s="18">
        <v>0.26</v>
      </c>
      <c r="U56" s="18">
        <v>0.1</v>
      </c>
      <c r="V56" s="18">
        <v>0.1</v>
      </c>
      <c r="W56" s="18">
        <v>0.1</v>
      </c>
      <c r="X56" s="18">
        <v>0.1</v>
      </c>
      <c r="Y56" s="18">
        <v>0.1</v>
      </c>
      <c r="Z56" s="18">
        <v>0.1</v>
      </c>
      <c r="AA56" s="18">
        <v>0.1</v>
      </c>
      <c r="AB56" s="18">
        <v>0.48</v>
      </c>
      <c r="AC56" s="18">
        <v>0.1</v>
      </c>
      <c r="AD56" s="18">
        <v>0.1</v>
      </c>
      <c r="AE56" s="18">
        <v>0.1</v>
      </c>
      <c r="AF56" s="18">
        <v>0.24</v>
      </c>
      <c r="AG56" s="18">
        <v>0.25</v>
      </c>
      <c r="AH56" s="18">
        <v>0.1</v>
      </c>
      <c r="AI56" s="18">
        <v>0.1</v>
      </c>
      <c r="AJ56" s="18">
        <v>0.1</v>
      </c>
      <c r="AK56" s="18">
        <v>0.38</v>
      </c>
      <c r="AL56" s="18">
        <v>0.13</v>
      </c>
      <c r="AM56" s="18">
        <v>0.1</v>
      </c>
      <c r="AN56" s="18">
        <v>0.1</v>
      </c>
      <c r="AO56" s="18">
        <v>0.1</v>
      </c>
      <c r="AP56" s="18">
        <v>0.1</v>
      </c>
      <c r="AQ56" s="18">
        <v>0.1</v>
      </c>
      <c r="AR56" s="18">
        <v>0.1</v>
      </c>
      <c r="AS56" s="18">
        <v>0.31</v>
      </c>
      <c r="AT56" s="18">
        <v>0.1</v>
      </c>
      <c r="AU56" s="18">
        <v>0.1</v>
      </c>
      <c r="AV56" s="18">
        <v>0.24</v>
      </c>
      <c r="AW56" s="18">
        <v>0.23</v>
      </c>
      <c r="AX56" s="18">
        <v>0.18</v>
      </c>
      <c r="AY56" s="18">
        <v>0.75</v>
      </c>
      <c r="AZ56" s="18">
        <v>0.85</v>
      </c>
      <c r="BA56" s="18">
        <v>1</v>
      </c>
      <c r="BB56" s="18">
        <v>0.12</v>
      </c>
      <c r="BC56" s="18">
        <v>0.39</v>
      </c>
      <c r="BD56" s="18">
        <v>0.27</v>
      </c>
      <c r="BE56" s="18">
        <v>0.1</v>
      </c>
      <c r="BF56" s="18">
        <v>0.1</v>
      </c>
      <c r="BG56" s="19">
        <v>0.1</v>
      </c>
      <c r="BH56" s="35"/>
      <c r="BI56" s="70">
        <f t="shared" si="109"/>
        <v>0</v>
      </c>
      <c r="BJ56" s="42">
        <f t="shared" si="110"/>
        <v>0</v>
      </c>
      <c r="BK56" s="38">
        <f t="shared" si="111"/>
        <v>0</v>
      </c>
      <c r="BL56" s="38">
        <f t="shared" si="112"/>
        <v>0</v>
      </c>
      <c r="BM56" s="38">
        <f t="shared" si="113"/>
        <v>0</v>
      </c>
      <c r="BN56" s="38">
        <f t="shared" si="114"/>
        <v>0</v>
      </c>
      <c r="BO56" s="38">
        <f t="shared" si="115"/>
        <v>0</v>
      </c>
      <c r="BP56" s="38">
        <f t="shared" si="116"/>
        <v>0</v>
      </c>
      <c r="BQ56" s="38">
        <f t="shared" si="117"/>
        <v>0</v>
      </c>
      <c r="BR56" s="38">
        <f t="shared" si="118"/>
        <v>0</v>
      </c>
      <c r="BS56" s="38">
        <f t="shared" si="119"/>
        <v>0</v>
      </c>
      <c r="BT56" s="38">
        <f t="shared" si="120"/>
        <v>0</v>
      </c>
      <c r="BU56" s="38">
        <f t="shared" si="121"/>
        <v>0</v>
      </c>
      <c r="BV56" s="38">
        <f t="shared" si="122"/>
        <v>0</v>
      </c>
      <c r="BW56" s="38">
        <f t="shared" si="123"/>
        <v>0</v>
      </c>
      <c r="BX56" s="38">
        <f t="shared" si="124"/>
        <v>0</v>
      </c>
      <c r="BY56" s="38">
        <f t="shared" si="125"/>
        <v>0</v>
      </c>
      <c r="BZ56" s="38">
        <f t="shared" si="126"/>
        <v>0</v>
      </c>
      <c r="CA56" s="38">
        <f t="shared" si="127"/>
        <v>0</v>
      </c>
      <c r="CB56" s="38">
        <f t="shared" si="128"/>
        <v>0</v>
      </c>
      <c r="CC56" s="38">
        <f t="shared" si="129"/>
        <v>0</v>
      </c>
      <c r="CD56" s="38">
        <f t="shared" si="130"/>
        <v>0</v>
      </c>
      <c r="CE56" s="38">
        <f t="shared" si="131"/>
        <v>0</v>
      </c>
      <c r="CF56" s="38">
        <f t="shared" si="132"/>
        <v>0</v>
      </c>
      <c r="CG56" s="38">
        <f t="shared" si="133"/>
        <v>0</v>
      </c>
      <c r="CH56" s="38">
        <f t="shared" si="134"/>
        <v>0</v>
      </c>
      <c r="CI56" s="38">
        <f t="shared" si="135"/>
        <v>0</v>
      </c>
      <c r="CJ56" s="38">
        <f t="shared" si="136"/>
        <v>0</v>
      </c>
      <c r="CK56" s="38">
        <f t="shared" si="137"/>
        <v>0</v>
      </c>
      <c r="CL56" s="38">
        <f t="shared" si="138"/>
        <v>0</v>
      </c>
      <c r="CM56" s="38">
        <f t="shared" si="139"/>
        <v>0</v>
      </c>
      <c r="CN56" s="38">
        <f t="shared" si="140"/>
        <v>0</v>
      </c>
      <c r="CO56" s="38">
        <f t="shared" si="141"/>
        <v>0</v>
      </c>
      <c r="CP56" s="38">
        <f t="shared" si="142"/>
        <v>0</v>
      </c>
      <c r="CQ56" s="38">
        <f t="shared" si="143"/>
        <v>0</v>
      </c>
      <c r="CR56" s="38">
        <f t="shared" si="144"/>
        <v>0</v>
      </c>
      <c r="CS56" s="38">
        <f t="shared" si="145"/>
        <v>0</v>
      </c>
      <c r="CT56" s="38">
        <f t="shared" si="146"/>
        <v>0</v>
      </c>
      <c r="CU56" s="38">
        <f t="shared" si="147"/>
        <v>0</v>
      </c>
      <c r="CV56" s="38">
        <f t="shared" si="148"/>
        <v>0</v>
      </c>
      <c r="CW56" s="38">
        <f t="shared" si="149"/>
        <v>0</v>
      </c>
      <c r="CX56" s="38">
        <f t="shared" si="150"/>
        <v>0</v>
      </c>
      <c r="CY56" s="38">
        <f t="shared" si="151"/>
        <v>0</v>
      </c>
      <c r="CZ56" s="38">
        <f t="shared" si="152"/>
        <v>0</v>
      </c>
      <c r="DA56" s="38">
        <f t="shared" si="153"/>
        <v>0</v>
      </c>
      <c r="DB56" s="38">
        <f t="shared" si="154"/>
        <v>0</v>
      </c>
      <c r="DC56" s="38">
        <f t="shared" si="155"/>
        <v>0</v>
      </c>
      <c r="DD56" s="38">
        <f t="shared" si="156"/>
        <v>0</v>
      </c>
      <c r="DE56" s="38">
        <f t="shared" si="157"/>
        <v>0</v>
      </c>
      <c r="DF56" s="38">
        <f t="shared" si="158"/>
        <v>0</v>
      </c>
      <c r="DG56" s="38">
        <f t="shared" si="159"/>
        <v>0</v>
      </c>
      <c r="DH56" s="39">
        <f t="shared" si="160"/>
        <v>0</v>
      </c>
      <c r="DJ56" s="70">
        <f t="shared" si="161"/>
        <v>0</v>
      </c>
      <c r="DK56" s="42">
        <f t="shared" si="162"/>
        <v>0</v>
      </c>
      <c r="DL56" s="38">
        <f t="shared" si="163"/>
        <v>0</v>
      </c>
      <c r="DM56" s="38">
        <f t="shared" si="164"/>
        <v>0</v>
      </c>
      <c r="DN56" s="38">
        <f t="shared" si="165"/>
        <v>0</v>
      </c>
      <c r="DO56" s="38">
        <f t="shared" si="166"/>
        <v>0</v>
      </c>
      <c r="DP56" s="38">
        <f t="shared" si="167"/>
        <v>0</v>
      </c>
      <c r="DQ56" s="38">
        <f t="shared" si="168"/>
        <v>0</v>
      </c>
      <c r="DR56" s="38">
        <f t="shared" si="169"/>
        <v>0</v>
      </c>
      <c r="DS56" s="38">
        <f t="shared" si="170"/>
        <v>0</v>
      </c>
      <c r="DT56" s="38">
        <f t="shared" si="171"/>
        <v>0</v>
      </c>
      <c r="DU56" s="38">
        <f t="shared" si="172"/>
        <v>0</v>
      </c>
      <c r="DV56" s="38">
        <f t="shared" si="173"/>
        <v>0</v>
      </c>
      <c r="DW56" s="38">
        <f t="shared" si="174"/>
        <v>0</v>
      </c>
      <c r="DX56" s="38">
        <f t="shared" si="175"/>
        <v>0</v>
      </c>
      <c r="DY56" s="38">
        <f t="shared" si="176"/>
        <v>0</v>
      </c>
      <c r="DZ56" s="38">
        <f t="shared" si="177"/>
        <v>0</v>
      </c>
      <c r="EA56" s="38">
        <f t="shared" si="178"/>
        <v>0</v>
      </c>
      <c r="EB56" s="38">
        <f t="shared" si="179"/>
        <v>0</v>
      </c>
      <c r="EC56" s="38">
        <f t="shared" si="180"/>
        <v>0</v>
      </c>
      <c r="ED56" s="38">
        <f t="shared" si="181"/>
        <v>0</v>
      </c>
      <c r="EE56" s="38">
        <f t="shared" si="182"/>
        <v>0</v>
      </c>
      <c r="EF56" s="38">
        <f t="shared" si="183"/>
        <v>0</v>
      </c>
      <c r="EG56" s="38">
        <f t="shared" si="184"/>
        <v>0</v>
      </c>
      <c r="EH56" s="38">
        <f t="shared" si="185"/>
        <v>0</v>
      </c>
      <c r="EI56" s="38">
        <f t="shared" si="186"/>
        <v>0</v>
      </c>
      <c r="EJ56" s="38">
        <f t="shared" si="187"/>
        <v>0</v>
      </c>
      <c r="EK56" s="38">
        <f t="shared" si="188"/>
        <v>0</v>
      </c>
      <c r="EL56" s="38">
        <f t="shared" si="189"/>
        <v>0</v>
      </c>
      <c r="EM56" s="38">
        <f t="shared" si="190"/>
        <v>0</v>
      </c>
      <c r="EN56" s="38">
        <f t="shared" si="191"/>
        <v>0</v>
      </c>
      <c r="EO56" s="38">
        <f t="shared" si="192"/>
        <v>0</v>
      </c>
      <c r="EP56" s="38">
        <f t="shared" si="193"/>
        <v>0</v>
      </c>
      <c r="EQ56" s="38">
        <f t="shared" si="194"/>
        <v>0</v>
      </c>
      <c r="ER56" s="38">
        <f t="shared" si="195"/>
        <v>0</v>
      </c>
      <c r="ES56" s="38">
        <f t="shared" si="196"/>
        <v>0</v>
      </c>
      <c r="ET56" s="38">
        <f t="shared" si="197"/>
        <v>0</v>
      </c>
      <c r="EU56" s="38">
        <f t="shared" si="198"/>
        <v>0</v>
      </c>
      <c r="EV56" s="38">
        <f t="shared" si="199"/>
        <v>0</v>
      </c>
      <c r="EW56" s="38">
        <f t="shared" si="200"/>
        <v>0</v>
      </c>
      <c r="EX56" s="38">
        <f t="shared" si="201"/>
        <v>0</v>
      </c>
      <c r="EY56" s="38">
        <f t="shared" si="202"/>
        <v>0</v>
      </c>
      <c r="EZ56" s="38">
        <f t="shared" si="203"/>
        <v>0</v>
      </c>
      <c r="FA56" s="38">
        <f t="shared" si="204"/>
        <v>0</v>
      </c>
      <c r="FB56" s="38">
        <f t="shared" si="205"/>
        <v>0</v>
      </c>
      <c r="FC56" s="38">
        <f t="shared" si="206"/>
        <v>0</v>
      </c>
      <c r="FD56" s="38">
        <f t="shared" si="207"/>
        <v>0</v>
      </c>
      <c r="FE56" s="38">
        <f t="shared" si="208"/>
        <v>0</v>
      </c>
      <c r="FF56" s="38">
        <f t="shared" si="209"/>
        <v>0</v>
      </c>
      <c r="FG56" s="38">
        <f t="shared" si="210"/>
        <v>0</v>
      </c>
      <c r="FH56" s="38">
        <f t="shared" si="211"/>
        <v>0</v>
      </c>
      <c r="FI56" s="39">
        <f t="shared" si="212"/>
        <v>0</v>
      </c>
    </row>
    <row r="57" spans="1:165" ht="21" customHeight="1" x14ac:dyDescent="0.2">
      <c r="A57" s="16">
        <f t="shared" si="213"/>
        <v>16</v>
      </c>
      <c r="B57" s="16">
        <v>1</v>
      </c>
      <c r="C57" s="15">
        <f t="shared" si="108"/>
        <v>46</v>
      </c>
      <c r="D57" s="203"/>
      <c r="E57" s="13">
        <v>0.22</v>
      </c>
      <c r="F57" s="13">
        <v>0.2</v>
      </c>
      <c r="G57" s="11"/>
      <c r="H57" s="24">
        <f t="shared" si="107"/>
        <v>46</v>
      </c>
      <c r="I57" s="22">
        <v>0.1</v>
      </c>
      <c r="J57" s="18">
        <v>0.2</v>
      </c>
      <c r="K57" s="18">
        <v>0.32</v>
      </c>
      <c r="L57" s="18">
        <v>0.1</v>
      </c>
      <c r="M57" s="18">
        <v>0.15</v>
      </c>
      <c r="N57" s="18">
        <v>0.1</v>
      </c>
      <c r="O57" s="18">
        <v>0.35</v>
      </c>
      <c r="P57" s="18">
        <v>0.14000000000000001</v>
      </c>
      <c r="Q57" s="18">
        <v>0.23</v>
      </c>
      <c r="R57" s="18">
        <v>0.19</v>
      </c>
      <c r="S57" s="18">
        <v>0.55000000000000004</v>
      </c>
      <c r="T57" s="18">
        <v>0.26</v>
      </c>
      <c r="U57" s="18">
        <v>0.1</v>
      </c>
      <c r="V57" s="18">
        <v>0.1</v>
      </c>
      <c r="W57" s="18">
        <v>0.1</v>
      </c>
      <c r="X57" s="18">
        <v>0.1</v>
      </c>
      <c r="Y57" s="18">
        <v>0.55000000000000004</v>
      </c>
      <c r="Z57" s="18">
        <v>0.14000000000000001</v>
      </c>
      <c r="AA57" s="18">
        <v>0.1</v>
      </c>
      <c r="AB57" s="18">
        <v>0.1</v>
      </c>
      <c r="AC57" s="18">
        <v>0.13</v>
      </c>
      <c r="AD57" s="18">
        <v>0.1</v>
      </c>
      <c r="AE57" s="18">
        <v>0.34</v>
      </c>
      <c r="AF57" s="18">
        <v>0.5</v>
      </c>
      <c r="AG57" s="18">
        <v>0.35</v>
      </c>
      <c r="AH57" s="18">
        <v>0.1</v>
      </c>
      <c r="AI57" s="18">
        <v>0.1</v>
      </c>
      <c r="AJ57" s="18">
        <v>0.1</v>
      </c>
      <c r="AK57" s="18">
        <v>0.14000000000000001</v>
      </c>
      <c r="AL57" s="18">
        <v>0.1</v>
      </c>
      <c r="AM57" s="18">
        <v>0.27</v>
      </c>
      <c r="AN57" s="18">
        <v>0.1</v>
      </c>
      <c r="AO57" s="18">
        <v>0.37</v>
      </c>
      <c r="AP57" s="18">
        <v>0.33</v>
      </c>
      <c r="AQ57" s="18">
        <v>0.1</v>
      </c>
      <c r="AR57" s="18">
        <v>0.1</v>
      </c>
      <c r="AS57" s="18">
        <v>0.1</v>
      </c>
      <c r="AT57" s="18">
        <v>0.19</v>
      </c>
      <c r="AU57" s="18">
        <v>0.47</v>
      </c>
      <c r="AV57" s="18">
        <v>0.57999999999999996</v>
      </c>
      <c r="AW57" s="18">
        <v>0.53</v>
      </c>
      <c r="AX57" s="18">
        <v>0.49</v>
      </c>
      <c r="AY57" s="18">
        <v>0.1</v>
      </c>
      <c r="AZ57" s="18">
        <v>0.18</v>
      </c>
      <c r="BA57" s="18">
        <v>0.12</v>
      </c>
      <c r="BB57" s="18">
        <v>1</v>
      </c>
      <c r="BC57" s="18">
        <v>0.5</v>
      </c>
      <c r="BD57" s="18">
        <v>0.35</v>
      </c>
      <c r="BE57" s="18">
        <v>0.1</v>
      </c>
      <c r="BF57" s="18">
        <v>0.15</v>
      </c>
      <c r="BG57" s="19">
        <v>0.1</v>
      </c>
      <c r="BH57" s="35"/>
      <c r="BI57" s="70">
        <f t="shared" si="109"/>
        <v>0</v>
      </c>
      <c r="BJ57" s="42">
        <f t="shared" si="110"/>
        <v>0</v>
      </c>
      <c r="BK57" s="38">
        <f t="shared" si="111"/>
        <v>0</v>
      </c>
      <c r="BL57" s="38">
        <f t="shared" si="112"/>
        <v>0</v>
      </c>
      <c r="BM57" s="38">
        <f t="shared" si="113"/>
        <v>0</v>
      </c>
      <c r="BN57" s="38">
        <f t="shared" si="114"/>
        <v>0</v>
      </c>
      <c r="BO57" s="38">
        <f t="shared" si="115"/>
        <v>0</v>
      </c>
      <c r="BP57" s="38">
        <f t="shared" si="116"/>
        <v>0</v>
      </c>
      <c r="BQ57" s="38">
        <f t="shared" si="117"/>
        <v>0</v>
      </c>
      <c r="BR57" s="38">
        <f t="shared" si="118"/>
        <v>0</v>
      </c>
      <c r="BS57" s="38">
        <f t="shared" si="119"/>
        <v>0</v>
      </c>
      <c r="BT57" s="38">
        <f t="shared" si="120"/>
        <v>0</v>
      </c>
      <c r="BU57" s="38">
        <f t="shared" si="121"/>
        <v>0</v>
      </c>
      <c r="BV57" s="38">
        <f t="shared" si="122"/>
        <v>0</v>
      </c>
      <c r="BW57" s="38">
        <f t="shared" si="123"/>
        <v>0</v>
      </c>
      <c r="BX57" s="38">
        <f t="shared" si="124"/>
        <v>0</v>
      </c>
      <c r="BY57" s="38">
        <f t="shared" si="125"/>
        <v>0</v>
      </c>
      <c r="BZ57" s="38">
        <f t="shared" si="126"/>
        <v>0</v>
      </c>
      <c r="CA57" s="38">
        <f t="shared" si="127"/>
        <v>0</v>
      </c>
      <c r="CB57" s="38">
        <f t="shared" si="128"/>
        <v>0</v>
      </c>
      <c r="CC57" s="38">
        <f t="shared" si="129"/>
        <v>0</v>
      </c>
      <c r="CD57" s="38">
        <f t="shared" si="130"/>
        <v>0</v>
      </c>
      <c r="CE57" s="38">
        <f t="shared" si="131"/>
        <v>0</v>
      </c>
      <c r="CF57" s="38">
        <f t="shared" si="132"/>
        <v>0</v>
      </c>
      <c r="CG57" s="38">
        <f t="shared" si="133"/>
        <v>0</v>
      </c>
      <c r="CH57" s="38">
        <f t="shared" si="134"/>
        <v>0</v>
      </c>
      <c r="CI57" s="38">
        <f t="shared" si="135"/>
        <v>0</v>
      </c>
      <c r="CJ57" s="38">
        <f t="shared" si="136"/>
        <v>0</v>
      </c>
      <c r="CK57" s="38">
        <f t="shared" si="137"/>
        <v>0</v>
      </c>
      <c r="CL57" s="38">
        <f t="shared" si="138"/>
        <v>0</v>
      </c>
      <c r="CM57" s="38">
        <f t="shared" si="139"/>
        <v>0</v>
      </c>
      <c r="CN57" s="38">
        <f t="shared" si="140"/>
        <v>0</v>
      </c>
      <c r="CO57" s="38">
        <f t="shared" si="141"/>
        <v>0</v>
      </c>
      <c r="CP57" s="38">
        <f t="shared" si="142"/>
        <v>0</v>
      </c>
      <c r="CQ57" s="38">
        <f t="shared" si="143"/>
        <v>0</v>
      </c>
      <c r="CR57" s="38">
        <f t="shared" si="144"/>
        <v>0</v>
      </c>
      <c r="CS57" s="38">
        <f t="shared" si="145"/>
        <v>0</v>
      </c>
      <c r="CT57" s="38">
        <f t="shared" si="146"/>
        <v>0</v>
      </c>
      <c r="CU57" s="38">
        <f t="shared" si="147"/>
        <v>0</v>
      </c>
      <c r="CV57" s="38">
        <f t="shared" si="148"/>
        <v>0</v>
      </c>
      <c r="CW57" s="38">
        <f t="shared" si="149"/>
        <v>0</v>
      </c>
      <c r="CX57" s="38">
        <f t="shared" si="150"/>
        <v>0</v>
      </c>
      <c r="CY57" s="38">
        <f t="shared" si="151"/>
        <v>0</v>
      </c>
      <c r="CZ57" s="38">
        <f t="shared" si="152"/>
        <v>0</v>
      </c>
      <c r="DA57" s="38">
        <f t="shared" si="153"/>
        <v>0</v>
      </c>
      <c r="DB57" s="38">
        <f t="shared" si="154"/>
        <v>0</v>
      </c>
      <c r="DC57" s="38">
        <f t="shared" si="155"/>
        <v>0</v>
      </c>
      <c r="DD57" s="38">
        <f t="shared" si="156"/>
        <v>0</v>
      </c>
      <c r="DE57" s="38">
        <f t="shared" si="157"/>
        <v>0</v>
      </c>
      <c r="DF57" s="38">
        <f t="shared" si="158"/>
        <v>0</v>
      </c>
      <c r="DG57" s="38">
        <f t="shared" si="159"/>
        <v>0</v>
      </c>
      <c r="DH57" s="39">
        <f t="shared" si="160"/>
        <v>0</v>
      </c>
      <c r="DJ57" s="70">
        <f t="shared" si="161"/>
        <v>0</v>
      </c>
      <c r="DK57" s="42">
        <f t="shared" si="162"/>
        <v>0</v>
      </c>
      <c r="DL57" s="38">
        <f t="shared" si="163"/>
        <v>0</v>
      </c>
      <c r="DM57" s="38">
        <f t="shared" si="164"/>
        <v>0</v>
      </c>
      <c r="DN57" s="38">
        <f t="shared" si="165"/>
        <v>0</v>
      </c>
      <c r="DO57" s="38">
        <f t="shared" si="166"/>
        <v>0</v>
      </c>
      <c r="DP57" s="38">
        <f t="shared" si="167"/>
        <v>0</v>
      </c>
      <c r="DQ57" s="38">
        <f t="shared" si="168"/>
        <v>0</v>
      </c>
      <c r="DR57" s="38">
        <f t="shared" si="169"/>
        <v>0</v>
      </c>
      <c r="DS57" s="38">
        <f t="shared" si="170"/>
        <v>0</v>
      </c>
      <c r="DT57" s="38">
        <f t="shared" si="171"/>
        <v>0</v>
      </c>
      <c r="DU57" s="38">
        <f t="shared" si="172"/>
        <v>0</v>
      </c>
      <c r="DV57" s="38">
        <f t="shared" si="173"/>
        <v>0</v>
      </c>
      <c r="DW57" s="38">
        <f t="shared" si="174"/>
        <v>0</v>
      </c>
      <c r="DX57" s="38">
        <f t="shared" si="175"/>
        <v>0</v>
      </c>
      <c r="DY57" s="38">
        <f t="shared" si="176"/>
        <v>0</v>
      </c>
      <c r="DZ57" s="38">
        <f t="shared" si="177"/>
        <v>0</v>
      </c>
      <c r="EA57" s="38">
        <f t="shared" si="178"/>
        <v>0</v>
      </c>
      <c r="EB57" s="38">
        <f t="shared" si="179"/>
        <v>0</v>
      </c>
      <c r="EC57" s="38">
        <f t="shared" si="180"/>
        <v>0</v>
      </c>
      <c r="ED57" s="38">
        <f t="shared" si="181"/>
        <v>0</v>
      </c>
      <c r="EE57" s="38">
        <f t="shared" si="182"/>
        <v>0</v>
      </c>
      <c r="EF57" s="38">
        <f t="shared" si="183"/>
        <v>0</v>
      </c>
      <c r="EG57" s="38">
        <f t="shared" si="184"/>
        <v>0</v>
      </c>
      <c r="EH57" s="38">
        <f t="shared" si="185"/>
        <v>0</v>
      </c>
      <c r="EI57" s="38">
        <f t="shared" si="186"/>
        <v>0</v>
      </c>
      <c r="EJ57" s="38">
        <f t="shared" si="187"/>
        <v>0</v>
      </c>
      <c r="EK57" s="38">
        <f t="shared" si="188"/>
        <v>0</v>
      </c>
      <c r="EL57" s="38">
        <f t="shared" si="189"/>
        <v>0</v>
      </c>
      <c r="EM57" s="38">
        <f t="shared" si="190"/>
        <v>0</v>
      </c>
      <c r="EN57" s="38">
        <f t="shared" si="191"/>
        <v>0</v>
      </c>
      <c r="EO57" s="38">
        <f t="shared" si="192"/>
        <v>0</v>
      </c>
      <c r="EP57" s="38">
        <f t="shared" si="193"/>
        <v>0</v>
      </c>
      <c r="EQ57" s="38">
        <f t="shared" si="194"/>
        <v>0</v>
      </c>
      <c r="ER57" s="38">
        <f t="shared" si="195"/>
        <v>0</v>
      </c>
      <c r="ES57" s="38">
        <f t="shared" si="196"/>
        <v>0</v>
      </c>
      <c r="ET57" s="38">
        <f t="shared" si="197"/>
        <v>0</v>
      </c>
      <c r="EU57" s="38">
        <f t="shared" si="198"/>
        <v>0</v>
      </c>
      <c r="EV57" s="38">
        <f t="shared" si="199"/>
        <v>0</v>
      </c>
      <c r="EW57" s="38">
        <f t="shared" si="200"/>
        <v>0</v>
      </c>
      <c r="EX57" s="38">
        <f t="shared" si="201"/>
        <v>0</v>
      </c>
      <c r="EY57" s="38">
        <f t="shared" si="202"/>
        <v>0</v>
      </c>
      <c r="EZ57" s="38">
        <f t="shared" si="203"/>
        <v>0</v>
      </c>
      <c r="FA57" s="38">
        <f t="shared" si="204"/>
        <v>0</v>
      </c>
      <c r="FB57" s="38">
        <f t="shared" si="205"/>
        <v>0</v>
      </c>
      <c r="FC57" s="38">
        <f t="shared" si="206"/>
        <v>0</v>
      </c>
      <c r="FD57" s="38">
        <f t="shared" si="207"/>
        <v>0</v>
      </c>
      <c r="FE57" s="38">
        <f t="shared" si="208"/>
        <v>0</v>
      </c>
      <c r="FF57" s="38">
        <f t="shared" si="209"/>
        <v>0</v>
      </c>
      <c r="FG57" s="38">
        <f t="shared" si="210"/>
        <v>0</v>
      </c>
      <c r="FH57" s="38">
        <f t="shared" si="211"/>
        <v>0</v>
      </c>
      <c r="FI57" s="39">
        <f t="shared" si="212"/>
        <v>0</v>
      </c>
    </row>
    <row r="58" spans="1:165" ht="21" customHeight="1" x14ac:dyDescent="0.2">
      <c r="A58" s="16">
        <f t="shared" si="213"/>
        <v>16</v>
      </c>
      <c r="B58" s="16">
        <v>2</v>
      </c>
      <c r="C58" s="15">
        <f t="shared" si="108"/>
        <v>47</v>
      </c>
      <c r="D58" s="203"/>
      <c r="E58" s="13">
        <v>0.22</v>
      </c>
      <c r="F58" s="13">
        <v>0.2</v>
      </c>
      <c r="G58" s="11"/>
      <c r="H58" s="24">
        <f t="shared" si="107"/>
        <v>47</v>
      </c>
      <c r="I58" s="22">
        <v>0.1</v>
      </c>
      <c r="J58" s="18">
        <v>0.22</v>
      </c>
      <c r="K58" s="18">
        <v>0.1</v>
      </c>
      <c r="L58" s="18">
        <v>0.1</v>
      </c>
      <c r="M58" s="18">
        <v>0.12</v>
      </c>
      <c r="N58" s="18">
        <v>0.17</v>
      </c>
      <c r="O58" s="18">
        <v>0.1</v>
      </c>
      <c r="P58" s="18">
        <v>0.1</v>
      </c>
      <c r="Q58" s="18">
        <v>0.1</v>
      </c>
      <c r="R58" s="18">
        <v>0.1</v>
      </c>
      <c r="S58" s="18">
        <v>0.1</v>
      </c>
      <c r="T58" s="18">
        <v>0.21</v>
      </c>
      <c r="U58" s="18">
        <v>0.39</v>
      </c>
      <c r="V58" s="18">
        <v>0.1</v>
      </c>
      <c r="W58" s="18">
        <v>0.1</v>
      </c>
      <c r="X58" s="18">
        <v>0.27</v>
      </c>
      <c r="Y58" s="18">
        <v>0.1</v>
      </c>
      <c r="Z58" s="18">
        <v>0.1</v>
      </c>
      <c r="AA58" s="18">
        <v>0.1</v>
      </c>
      <c r="AB58" s="18">
        <v>0.23</v>
      </c>
      <c r="AC58" s="18">
        <v>0.1</v>
      </c>
      <c r="AD58" s="18">
        <v>0.1</v>
      </c>
      <c r="AE58" s="18">
        <v>0.1</v>
      </c>
      <c r="AF58" s="18">
        <v>0.1</v>
      </c>
      <c r="AG58" s="18">
        <v>0.1</v>
      </c>
      <c r="AH58" s="18">
        <v>0.21</v>
      </c>
      <c r="AI58" s="18">
        <v>0.1</v>
      </c>
      <c r="AJ58" s="18">
        <v>0.4</v>
      </c>
      <c r="AK58" s="18">
        <v>0.41</v>
      </c>
      <c r="AL58" s="18">
        <v>0.2</v>
      </c>
      <c r="AM58" s="18">
        <v>0.1</v>
      </c>
      <c r="AN58" s="18">
        <v>0.18</v>
      </c>
      <c r="AO58" s="18">
        <v>0.1</v>
      </c>
      <c r="AP58" s="18">
        <v>0.1</v>
      </c>
      <c r="AQ58" s="18">
        <v>0.12</v>
      </c>
      <c r="AR58" s="18">
        <v>0.1</v>
      </c>
      <c r="AS58" s="18">
        <v>0.1</v>
      </c>
      <c r="AT58" s="18">
        <v>0.43</v>
      </c>
      <c r="AU58" s="18">
        <v>0.15</v>
      </c>
      <c r="AV58" s="18">
        <v>0.36</v>
      </c>
      <c r="AW58" s="18">
        <v>0.33</v>
      </c>
      <c r="AX58" s="18">
        <v>0.34</v>
      </c>
      <c r="AY58" s="18">
        <v>0.1</v>
      </c>
      <c r="AZ58" s="18">
        <v>0.45</v>
      </c>
      <c r="BA58" s="18">
        <v>0.39</v>
      </c>
      <c r="BB58" s="18">
        <v>0.5</v>
      </c>
      <c r="BC58" s="18">
        <v>1</v>
      </c>
      <c r="BD58" s="18">
        <v>0.45</v>
      </c>
      <c r="BE58" s="18">
        <v>0.1</v>
      </c>
      <c r="BF58" s="18">
        <v>0.1</v>
      </c>
      <c r="BG58" s="19">
        <v>0.1</v>
      </c>
      <c r="BH58" s="35"/>
      <c r="BI58" s="70">
        <f t="shared" si="109"/>
        <v>0</v>
      </c>
      <c r="BJ58" s="42">
        <f t="shared" si="110"/>
        <v>0</v>
      </c>
      <c r="BK58" s="38">
        <f t="shared" si="111"/>
        <v>0</v>
      </c>
      <c r="BL58" s="38">
        <f t="shared" si="112"/>
        <v>0</v>
      </c>
      <c r="BM58" s="38">
        <f t="shared" si="113"/>
        <v>0</v>
      </c>
      <c r="BN58" s="38">
        <f t="shared" si="114"/>
        <v>0</v>
      </c>
      <c r="BO58" s="38">
        <f t="shared" si="115"/>
        <v>0</v>
      </c>
      <c r="BP58" s="38">
        <f t="shared" si="116"/>
        <v>0</v>
      </c>
      <c r="BQ58" s="38">
        <f t="shared" si="117"/>
        <v>0</v>
      </c>
      <c r="BR58" s="38">
        <f t="shared" si="118"/>
        <v>0</v>
      </c>
      <c r="BS58" s="38">
        <f t="shared" si="119"/>
        <v>0</v>
      </c>
      <c r="BT58" s="38">
        <f t="shared" si="120"/>
        <v>0</v>
      </c>
      <c r="BU58" s="38">
        <f t="shared" si="121"/>
        <v>0</v>
      </c>
      <c r="BV58" s="38">
        <f t="shared" si="122"/>
        <v>0</v>
      </c>
      <c r="BW58" s="38">
        <f t="shared" si="123"/>
        <v>0</v>
      </c>
      <c r="BX58" s="38">
        <f t="shared" si="124"/>
        <v>0</v>
      </c>
      <c r="BY58" s="38">
        <f t="shared" si="125"/>
        <v>0</v>
      </c>
      <c r="BZ58" s="38">
        <f t="shared" si="126"/>
        <v>0</v>
      </c>
      <c r="CA58" s="38">
        <f t="shared" si="127"/>
        <v>0</v>
      </c>
      <c r="CB58" s="38">
        <f t="shared" si="128"/>
        <v>0</v>
      </c>
      <c r="CC58" s="38">
        <f t="shared" si="129"/>
        <v>0</v>
      </c>
      <c r="CD58" s="38">
        <f t="shared" si="130"/>
        <v>0</v>
      </c>
      <c r="CE58" s="38">
        <f t="shared" si="131"/>
        <v>0</v>
      </c>
      <c r="CF58" s="38">
        <f t="shared" si="132"/>
        <v>0</v>
      </c>
      <c r="CG58" s="38">
        <f t="shared" si="133"/>
        <v>0</v>
      </c>
      <c r="CH58" s="38">
        <f t="shared" si="134"/>
        <v>0</v>
      </c>
      <c r="CI58" s="38">
        <f t="shared" si="135"/>
        <v>0</v>
      </c>
      <c r="CJ58" s="38">
        <f t="shared" si="136"/>
        <v>0</v>
      </c>
      <c r="CK58" s="38">
        <f t="shared" si="137"/>
        <v>0</v>
      </c>
      <c r="CL58" s="38">
        <f t="shared" si="138"/>
        <v>0</v>
      </c>
      <c r="CM58" s="38">
        <f t="shared" si="139"/>
        <v>0</v>
      </c>
      <c r="CN58" s="38">
        <f t="shared" si="140"/>
        <v>0</v>
      </c>
      <c r="CO58" s="38">
        <f t="shared" si="141"/>
        <v>0</v>
      </c>
      <c r="CP58" s="38">
        <f t="shared" si="142"/>
        <v>0</v>
      </c>
      <c r="CQ58" s="38">
        <f t="shared" si="143"/>
        <v>0</v>
      </c>
      <c r="CR58" s="38">
        <f t="shared" si="144"/>
        <v>0</v>
      </c>
      <c r="CS58" s="38">
        <f t="shared" si="145"/>
        <v>0</v>
      </c>
      <c r="CT58" s="38">
        <f t="shared" si="146"/>
        <v>0</v>
      </c>
      <c r="CU58" s="38">
        <f t="shared" si="147"/>
        <v>0</v>
      </c>
      <c r="CV58" s="38">
        <f t="shared" si="148"/>
        <v>0</v>
      </c>
      <c r="CW58" s="38">
        <f t="shared" si="149"/>
        <v>0</v>
      </c>
      <c r="CX58" s="38">
        <f t="shared" si="150"/>
        <v>0</v>
      </c>
      <c r="CY58" s="38">
        <f t="shared" si="151"/>
        <v>0</v>
      </c>
      <c r="CZ58" s="38">
        <f t="shared" si="152"/>
        <v>0</v>
      </c>
      <c r="DA58" s="38">
        <f t="shared" si="153"/>
        <v>0</v>
      </c>
      <c r="DB58" s="38">
        <f t="shared" si="154"/>
        <v>0</v>
      </c>
      <c r="DC58" s="38">
        <f t="shared" si="155"/>
        <v>0</v>
      </c>
      <c r="DD58" s="38">
        <f t="shared" si="156"/>
        <v>0</v>
      </c>
      <c r="DE58" s="38">
        <f t="shared" si="157"/>
        <v>0</v>
      </c>
      <c r="DF58" s="38">
        <f t="shared" si="158"/>
        <v>0</v>
      </c>
      <c r="DG58" s="38">
        <f t="shared" si="159"/>
        <v>0</v>
      </c>
      <c r="DH58" s="39">
        <f t="shared" si="160"/>
        <v>0</v>
      </c>
      <c r="DJ58" s="70">
        <f t="shared" si="161"/>
        <v>0</v>
      </c>
      <c r="DK58" s="42">
        <f t="shared" si="162"/>
        <v>0</v>
      </c>
      <c r="DL58" s="38">
        <f t="shared" si="163"/>
        <v>0</v>
      </c>
      <c r="DM58" s="38">
        <f t="shared" si="164"/>
        <v>0</v>
      </c>
      <c r="DN58" s="38">
        <f t="shared" si="165"/>
        <v>0</v>
      </c>
      <c r="DO58" s="38">
        <f t="shared" si="166"/>
        <v>0</v>
      </c>
      <c r="DP58" s="38">
        <f t="shared" si="167"/>
        <v>0</v>
      </c>
      <c r="DQ58" s="38">
        <f t="shared" si="168"/>
        <v>0</v>
      </c>
      <c r="DR58" s="38">
        <f t="shared" si="169"/>
        <v>0</v>
      </c>
      <c r="DS58" s="38">
        <f t="shared" si="170"/>
        <v>0</v>
      </c>
      <c r="DT58" s="38">
        <f t="shared" si="171"/>
        <v>0</v>
      </c>
      <c r="DU58" s="38">
        <f t="shared" si="172"/>
        <v>0</v>
      </c>
      <c r="DV58" s="38">
        <f t="shared" si="173"/>
        <v>0</v>
      </c>
      <c r="DW58" s="38">
        <f t="shared" si="174"/>
        <v>0</v>
      </c>
      <c r="DX58" s="38">
        <f t="shared" si="175"/>
        <v>0</v>
      </c>
      <c r="DY58" s="38">
        <f t="shared" si="176"/>
        <v>0</v>
      </c>
      <c r="DZ58" s="38">
        <f t="shared" si="177"/>
        <v>0</v>
      </c>
      <c r="EA58" s="38">
        <f t="shared" si="178"/>
        <v>0</v>
      </c>
      <c r="EB58" s="38">
        <f t="shared" si="179"/>
        <v>0</v>
      </c>
      <c r="EC58" s="38">
        <f t="shared" si="180"/>
        <v>0</v>
      </c>
      <c r="ED58" s="38">
        <f t="shared" si="181"/>
        <v>0</v>
      </c>
      <c r="EE58" s="38">
        <f t="shared" si="182"/>
        <v>0</v>
      </c>
      <c r="EF58" s="38">
        <f t="shared" si="183"/>
        <v>0</v>
      </c>
      <c r="EG58" s="38">
        <f t="shared" si="184"/>
        <v>0</v>
      </c>
      <c r="EH58" s="38">
        <f t="shared" si="185"/>
        <v>0</v>
      </c>
      <c r="EI58" s="38">
        <f t="shared" si="186"/>
        <v>0</v>
      </c>
      <c r="EJ58" s="38">
        <f t="shared" si="187"/>
        <v>0</v>
      </c>
      <c r="EK58" s="38">
        <f t="shared" si="188"/>
        <v>0</v>
      </c>
      <c r="EL58" s="38">
        <f t="shared" si="189"/>
        <v>0</v>
      </c>
      <c r="EM58" s="38">
        <f t="shared" si="190"/>
        <v>0</v>
      </c>
      <c r="EN58" s="38">
        <f t="shared" si="191"/>
        <v>0</v>
      </c>
      <c r="EO58" s="38">
        <f t="shared" si="192"/>
        <v>0</v>
      </c>
      <c r="EP58" s="38">
        <f t="shared" si="193"/>
        <v>0</v>
      </c>
      <c r="EQ58" s="38">
        <f t="shared" si="194"/>
        <v>0</v>
      </c>
      <c r="ER58" s="38">
        <f t="shared" si="195"/>
        <v>0</v>
      </c>
      <c r="ES58" s="38">
        <f t="shared" si="196"/>
        <v>0</v>
      </c>
      <c r="ET58" s="38">
        <f t="shared" si="197"/>
        <v>0</v>
      </c>
      <c r="EU58" s="38">
        <f t="shared" si="198"/>
        <v>0</v>
      </c>
      <c r="EV58" s="38">
        <f t="shared" si="199"/>
        <v>0</v>
      </c>
      <c r="EW58" s="38">
        <f t="shared" si="200"/>
        <v>0</v>
      </c>
      <c r="EX58" s="38">
        <f t="shared" si="201"/>
        <v>0</v>
      </c>
      <c r="EY58" s="38">
        <f t="shared" si="202"/>
        <v>0</v>
      </c>
      <c r="EZ58" s="38">
        <f t="shared" si="203"/>
        <v>0</v>
      </c>
      <c r="FA58" s="38">
        <f t="shared" si="204"/>
        <v>0</v>
      </c>
      <c r="FB58" s="38">
        <f t="shared" si="205"/>
        <v>0</v>
      </c>
      <c r="FC58" s="38">
        <f t="shared" si="206"/>
        <v>0</v>
      </c>
      <c r="FD58" s="38">
        <f t="shared" si="207"/>
        <v>0</v>
      </c>
      <c r="FE58" s="38">
        <f t="shared" si="208"/>
        <v>0</v>
      </c>
      <c r="FF58" s="38">
        <f t="shared" si="209"/>
        <v>0</v>
      </c>
      <c r="FG58" s="38">
        <f t="shared" si="210"/>
        <v>0</v>
      </c>
      <c r="FH58" s="38">
        <f t="shared" si="211"/>
        <v>0</v>
      </c>
      <c r="FI58" s="39">
        <f t="shared" si="212"/>
        <v>0</v>
      </c>
    </row>
    <row r="59" spans="1:165" ht="21" customHeight="1" x14ac:dyDescent="0.2">
      <c r="A59" s="16">
        <f t="shared" si="213"/>
        <v>16</v>
      </c>
      <c r="B59" s="16">
        <v>3</v>
      </c>
      <c r="C59" s="15">
        <f t="shared" si="108"/>
        <v>48</v>
      </c>
      <c r="D59" s="203"/>
      <c r="E59" s="13">
        <v>0.22</v>
      </c>
      <c r="F59" s="13">
        <v>0.2</v>
      </c>
      <c r="G59" s="11"/>
      <c r="H59" s="24">
        <f t="shared" si="107"/>
        <v>48</v>
      </c>
      <c r="I59" s="22">
        <v>0.1</v>
      </c>
      <c r="J59" s="18">
        <v>0.1</v>
      </c>
      <c r="K59" s="18">
        <v>0.33</v>
      </c>
      <c r="L59" s="18">
        <v>0.1</v>
      </c>
      <c r="M59" s="18">
        <v>0.23</v>
      </c>
      <c r="N59" s="18">
        <v>0.13</v>
      </c>
      <c r="O59" s="18">
        <v>0.1</v>
      </c>
      <c r="P59" s="18">
        <v>0.1</v>
      </c>
      <c r="Q59" s="18">
        <v>0.19</v>
      </c>
      <c r="R59" s="18">
        <v>0.1</v>
      </c>
      <c r="S59" s="18">
        <v>0.16</v>
      </c>
      <c r="T59" s="18">
        <v>0.16</v>
      </c>
      <c r="U59" s="18">
        <v>0.22</v>
      </c>
      <c r="V59" s="18">
        <v>0.1</v>
      </c>
      <c r="W59" s="18">
        <v>0.1</v>
      </c>
      <c r="X59" s="18">
        <v>0.1</v>
      </c>
      <c r="Y59" s="18">
        <v>0.1</v>
      </c>
      <c r="Z59" s="18">
        <v>0.16</v>
      </c>
      <c r="AA59" s="18">
        <v>0.11</v>
      </c>
      <c r="AB59" s="18">
        <v>0.1</v>
      </c>
      <c r="AC59" s="18">
        <v>0.1</v>
      </c>
      <c r="AD59" s="18">
        <v>0.1</v>
      </c>
      <c r="AE59" s="18">
        <v>0.1</v>
      </c>
      <c r="AF59" s="18">
        <v>0.42</v>
      </c>
      <c r="AG59" s="18">
        <v>0.1</v>
      </c>
      <c r="AH59" s="18">
        <v>0.11</v>
      </c>
      <c r="AI59" s="18">
        <v>0.1</v>
      </c>
      <c r="AJ59" s="18">
        <v>0.1</v>
      </c>
      <c r="AK59" s="18">
        <v>0.1</v>
      </c>
      <c r="AL59" s="18">
        <v>0.1</v>
      </c>
      <c r="AM59" s="18">
        <v>0.1</v>
      </c>
      <c r="AN59" s="18">
        <v>0.1</v>
      </c>
      <c r="AO59" s="18">
        <v>0.5</v>
      </c>
      <c r="AP59" s="18">
        <v>0.28999999999999998</v>
      </c>
      <c r="AQ59" s="18">
        <v>0.1</v>
      </c>
      <c r="AR59" s="18">
        <v>0.1</v>
      </c>
      <c r="AS59" s="18">
        <v>0.1</v>
      </c>
      <c r="AT59" s="18">
        <v>0.1</v>
      </c>
      <c r="AU59" s="18">
        <v>0.19</v>
      </c>
      <c r="AV59" s="18">
        <v>0.38</v>
      </c>
      <c r="AW59" s="18">
        <v>0.31</v>
      </c>
      <c r="AX59" s="18">
        <v>0.3</v>
      </c>
      <c r="AY59" s="18">
        <v>0.1</v>
      </c>
      <c r="AZ59" s="18">
        <v>0.43</v>
      </c>
      <c r="BA59" s="18">
        <v>0.27</v>
      </c>
      <c r="BB59" s="18">
        <v>0.35</v>
      </c>
      <c r="BC59" s="18">
        <v>0.45</v>
      </c>
      <c r="BD59" s="18">
        <v>1</v>
      </c>
      <c r="BE59" s="18">
        <v>0.1</v>
      </c>
      <c r="BF59" s="18">
        <v>0.1</v>
      </c>
      <c r="BG59" s="19">
        <v>0.14000000000000001</v>
      </c>
      <c r="BH59" s="35"/>
      <c r="BI59" s="70">
        <f t="shared" si="109"/>
        <v>0</v>
      </c>
      <c r="BJ59" s="42">
        <f t="shared" si="110"/>
        <v>0</v>
      </c>
      <c r="BK59" s="38">
        <f t="shared" si="111"/>
        <v>0</v>
      </c>
      <c r="BL59" s="38">
        <f t="shared" si="112"/>
        <v>0</v>
      </c>
      <c r="BM59" s="38">
        <f t="shared" si="113"/>
        <v>0</v>
      </c>
      <c r="BN59" s="38">
        <f t="shared" si="114"/>
        <v>0</v>
      </c>
      <c r="BO59" s="38">
        <f t="shared" si="115"/>
        <v>0</v>
      </c>
      <c r="BP59" s="38">
        <f t="shared" si="116"/>
        <v>0</v>
      </c>
      <c r="BQ59" s="38">
        <f t="shared" si="117"/>
        <v>0</v>
      </c>
      <c r="BR59" s="38">
        <f t="shared" si="118"/>
        <v>0</v>
      </c>
      <c r="BS59" s="38">
        <f t="shared" si="119"/>
        <v>0</v>
      </c>
      <c r="BT59" s="38">
        <f t="shared" si="120"/>
        <v>0</v>
      </c>
      <c r="BU59" s="38">
        <f t="shared" si="121"/>
        <v>0</v>
      </c>
      <c r="BV59" s="38">
        <f t="shared" si="122"/>
        <v>0</v>
      </c>
      <c r="BW59" s="38">
        <f t="shared" si="123"/>
        <v>0</v>
      </c>
      <c r="BX59" s="38">
        <f t="shared" si="124"/>
        <v>0</v>
      </c>
      <c r="BY59" s="38">
        <f t="shared" si="125"/>
        <v>0</v>
      </c>
      <c r="BZ59" s="38">
        <f t="shared" si="126"/>
        <v>0</v>
      </c>
      <c r="CA59" s="38">
        <f t="shared" si="127"/>
        <v>0</v>
      </c>
      <c r="CB59" s="38">
        <f t="shared" si="128"/>
        <v>0</v>
      </c>
      <c r="CC59" s="38">
        <f t="shared" si="129"/>
        <v>0</v>
      </c>
      <c r="CD59" s="38">
        <f t="shared" si="130"/>
        <v>0</v>
      </c>
      <c r="CE59" s="38">
        <f t="shared" si="131"/>
        <v>0</v>
      </c>
      <c r="CF59" s="38">
        <f t="shared" si="132"/>
        <v>0</v>
      </c>
      <c r="CG59" s="38">
        <f t="shared" si="133"/>
        <v>0</v>
      </c>
      <c r="CH59" s="38">
        <f t="shared" si="134"/>
        <v>0</v>
      </c>
      <c r="CI59" s="38">
        <f t="shared" si="135"/>
        <v>0</v>
      </c>
      <c r="CJ59" s="38">
        <f t="shared" si="136"/>
        <v>0</v>
      </c>
      <c r="CK59" s="38">
        <f t="shared" si="137"/>
        <v>0</v>
      </c>
      <c r="CL59" s="38">
        <f t="shared" si="138"/>
        <v>0</v>
      </c>
      <c r="CM59" s="38">
        <f t="shared" si="139"/>
        <v>0</v>
      </c>
      <c r="CN59" s="38">
        <f t="shared" si="140"/>
        <v>0</v>
      </c>
      <c r="CO59" s="38">
        <f t="shared" si="141"/>
        <v>0</v>
      </c>
      <c r="CP59" s="38">
        <f t="shared" si="142"/>
        <v>0</v>
      </c>
      <c r="CQ59" s="38">
        <f t="shared" si="143"/>
        <v>0</v>
      </c>
      <c r="CR59" s="38">
        <f t="shared" si="144"/>
        <v>0</v>
      </c>
      <c r="CS59" s="38">
        <f t="shared" si="145"/>
        <v>0</v>
      </c>
      <c r="CT59" s="38">
        <f t="shared" si="146"/>
        <v>0</v>
      </c>
      <c r="CU59" s="38">
        <f t="shared" si="147"/>
        <v>0</v>
      </c>
      <c r="CV59" s="38">
        <f t="shared" si="148"/>
        <v>0</v>
      </c>
      <c r="CW59" s="38">
        <f t="shared" si="149"/>
        <v>0</v>
      </c>
      <c r="CX59" s="38">
        <f t="shared" si="150"/>
        <v>0</v>
      </c>
      <c r="CY59" s="38">
        <f t="shared" si="151"/>
        <v>0</v>
      </c>
      <c r="CZ59" s="38">
        <f t="shared" si="152"/>
        <v>0</v>
      </c>
      <c r="DA59" s="38">
        <f t="shared" si="153"/>
        <v>0</v>
      </c>
      <c r="DB59" s="38">
        <f t="shared" si="154"/>
        <v>0</v>
      </c>
      <c r="DC59" s="38">
        <f t="shared" si="155"/>
        <v>0</v>
      </c>
      <c r="DD59" s="38">
        <f t="shared" si="156"/>
        <v>0</v>
      </c>
      <c r="DE59" s="38">
        <f t="shared" si="157"/>
        <v>0</v>
      </c>
      <c r="DF59" s="38">
        <f t="shared" si="158"/>
        <v>0</v>
      </c>
      <c r="DG59" s="38">
        <f t="shared" si="159"/>
        <v>0</v>
      </c>
      <c r="DH59" s="39">
        <f t="shared" si="160"/>
        <v>0</v>
      </c>
      <c r="DJ59" s="70">
        <f t="shared" si="161"/>
        <v>0</v>
      </c>
      <c r="DK59" s="42">
        <f t="shared" si="162"/>
        <v>0</v>
      </c>
      <c r="DL59" s="38">
        <f t="shared" si="163"/>
        <v>0</v>
      </c>
      <c r="DM59" s="38">
        <f t="shared" si="164"/>
        <v>0</v>
      </c>
      <c r="DN59" s="38">
        <f t="shared" si="165"/>
        <v>0</v>
      </c>
      <c r="DO59" s="38">
        <f t="shared" si="166"/>
        <v>0</v>
      </c>
      <c r="DP59" s="38">
        <f t="shared" si="167"/>
        <v>0</v>
      </c>
      <c r="DQ59" s="38">
        <f t="shared" si="168"/>
        <v>0</v>
      </c>
      <c r="DR59" s="38">
        <f t="shared" si="169"/>
        <v>0</v>
      </c>
      <c r="DS59" s="38">
        <f t="shared" si="170"/>
        <v>0</v>
      </c>
      <c r="DT59" s="38">
        <f t="shared" si="171"/>
        <v>0</v>
      </c>
      <c r="DU59" s="38">
        <f t="shared" si="172"/>
        <v>0</v>
      </c>
      <c r="DV59" s="38">
        <f t="shared" si="173"/>
        <v>0</v>
      </c>
      <c r="DW59" s="38">
        <f t="shared" si="174"/>
        <v>0</v>
      </c>
      <c r="DX59" s="38">
        <f t="shared" si="175"/>
        <v>0</v>
      </c>
      <c r="DY59" s="38">
        <f t="shared" si="176"/>
        <v>0</v>
      </c>
      <c r="DZ59" s="38">
        <f t="shared" si="177"/>
        <v>0</v>
      </c>
      <c r="EA59" s="38">
        <f t="shared" si="178"/>
        <v>0</v>
      </c>
      <c r="EB59" s="38">
        <f t="shared" si="179"/>
        <v>0</v>
      </c>
      <c r="EC59" s="38">
        <f t="shared" si="180"/>
        <v>0</v>
      </c>
      <c r="ED59" s="38">
        <f t="shared" si="181"/>
        <v>0</v>
      </c>
      <c r="EE59" s="38">
        <f t="shared" si="182"/>
        <v>0</v>
      </c>
      <c r="EF59" s="38">
        <f t="shared" si="183"/>
        <v>0</v>
      </c>
      <c r="EG59" s="38">
        <f t="shared" si="184"/>
        <v>0</v>
      </c>
      <c r="EH59" s="38">
        <f t="shared" si="185"/>
        <v>0</v>
      </c>
      <c r="EI59" s="38">
        <f t="shared" si="186"/>
        <v>0</v>
      </c>
      <c r="EJ59" s="38">
        <f t="shared" si="187"/>
        <v>0</v>
      </c>
      <c r="EK59" s="38">
        <f t="shared" si="188"/>
        <v>0</v>
      </c>
      <c r="EL59" s="38">
        <f t="shared" si="189"/>
        <v>0</v>
      </c>
      <c r="EM59" s="38">
        <f t="shared" si="190"/>
        <v>0</v>
      </c>
      <c r="EN59" s="38">
        <f t="shared" si="191"/>
        <v>0</v>
      </c>
      <c r="EO59" s="38">
        <f t="shared" si="192"/>
        <v>0</v>
      </c>
      <c r="EP59" s="38">
        <f t="shared" si="193"/>
        <v>0</v>
      </c>
      <c r="EQ59" s="38">
        <f t="shared" si="194"/>
        <v>0</v>
      </c>
      <c r="ER59" s="38">
        <f t="shared" si="195"/>
        <v>0</v>
      </c>
      <c r="ES59" s="38">
        <f t="shared" si="196"/>
        <v>0</v>
      </c>
      <c r="ET59" s="38">
        <f t="shared" si="197"/>
        <v>0</v>
      </c>
      <c r="EU59" s="38">
        <f t="shared" si="198"/>
        <v>0</v>
      </c>
      <c r="EV59" s="38">
        <f t="shared" si="199"/>
        <v>0</v>
      </c>
      <c r="EW59" s="38">
        <f t="shared" si="200"/>
        <v>0</v>
      </c>
      <c r="EX59" s="38">
        <f t="shared" si="201"/>
        <v>0</v>
      </c>
      <c r="EY59" s="38">
        <f t="shared" si="202"/>
        <v>0</v>
      </c>
      <c r="EZ59" s="38">
        <f t="shared" si="203"/>
        <v>0</v>
      </c>
      <c r="FA59" s="38">
        <f t="shared" si="204"/>
        <v>0</v>
      </c>
      <c r="FB59" s="38">
        <f t="shared" si="205"/>
        <v>0</v>
      </c>
      <c r="FC59" s="38">
        <f t="shared" si="206"/>
        <v>0</v>
      </c>
      <c r="FD59" s="38">
        <f t="shared" si="207"/>
        <v>0</v>
      </c>
      <c r="FE59" s="38">
        <f t="shared" si="208"/>
        <v>0</v>
      </c>
      <c r="FF59" s="38">
        <f t="shared" si="209"/>
        <v>0</v>
      </c>
      <c r="FG59" s="38">
        <f t="shared" si="210"/>
        <v>0</v>
      </c>
      <c r="FH59" s="38">
        <f t="shared" si="211"/>
        <v>0</v>
      </c>
      <c r="FI59" s="39">
        <f t="shared" si="212"/>
        <v>0</v>
      </c>
    </row>
    <row r="60" spans="1:165" ht="21" customHeight="1" x14ac:dyDescent="0.2">
      <c r="A60" s="16">
        <f t="shared" si="213"/>
        <v>17</v>
      </c>
      <c r="B60" s="16">
        <v>1</v>
      </c>
      <c r="C60" s="15">
        <f t="shared" si="108"/>
        <v>49</v>
      </c>
      <c r="D60" s="203"/>
      <c r="E60" s="13">
        <v>0.22</v>
      </c>
      <c r="F60" s="13">
        <v>0.2</v>
      </c>
      <c r="G60" s="11"/>
      <c r="H60" s="24">
        <f t="shared" si="107"/>
        <v>49</v>
      </c>
      <c r="I60" s="22">
        <v>0.1</v>
      </c>
      <c r="J60" s="18">
        <v>0.1</v>
      </c>
      <c r="K60" s="18">
        <v>0.1</v>
      </c>
      <c r="L60" s="18">
        <v>0.1</v>
      </c>
      <c r="M60" s="18">
        <v>0.1</v>
      </c>
      <c r="N60" s="18">
        <v>0.1</v>
      </c>
      <c r="O60" s="18">
        <v>0.67</v>
      </c>
      <c r="P60" s="18">
        <v>0.22</v>
      </c>
      <c r="Q60" s="18">
        <v>0.1</v>
      </c>
      <c r="R60" s="18">
        <v>0.1</v>
      </c>
      <c r="S60" s="18">
        <v>0.3</v>
      </c>
      <c r="T60" s="18">
        <v>0.1</v>
      </c>
      <c r="U60" s="18">
        <v>0.1</v>
      </c>
      <c r="V60" s="18">
        <v>0.32</v>
      </c>
      <c r="W60" s="18">
        <v>0.53</v>
      </c>
      <c r="X60" s="18">
        <v>0.1</v>
      </c>
      <c r="Y60" s="18">
        <v>0.42</v>
      </c>
      <c r="Z60" s="18">
        <v>0.82</v>
      </c>
      <c r="AA60" s="18">
        <v>0.12</v>
      </c>
      <c r="AB60" s="18">
        <v>0.1</v>
      </c>
      <c r="AC60" s="18">
        <v>0.36</v>
      </c>
      <c r="AD60" s="18">
        <v>0.1</v>
      </c>
      <c r="AE60" s="18">
        <v>0.1</v>
      </c>
      <c r="AF60" s="18">
        <v>0.1</v>
      </c>
      <c r="AG60" s="18">
        <v>0.1</v>
      </c>
      <c r="AH60" s="18">
        <v>0.1</v>
      </c>
      <c r="AI60" s="18">
        <v>0.63</v>
      </c>
      <c r="AJ60" s="18">
        <v>0.1</v>
      </c>
      <c r="AK60" s="18">
        <v>0.1</v>
      </c>
      <c r="AL60" s="18">
        <v>0.1</v>
      </c>
      <c r="AM60" s="18">
        <v>0.1</v>
      </c>
      <c r="AN60" s="18">
        <v>0.1</v>
      </c>
      <c r="AO60" s="18">
        <v>0.1</v>
      </c>
      <c r="AP60" s="18">
        <v>0.31</v>
      </c>
      <c r="AQ60" s="18">
        <v>0.1</v>
      </c>
      <c r="AR60" s="18">
        <v>0.12</v>
      </c>
      <c r="AS60" s="18">
        <v>0.1</v>
      </c>
      <c r="AT60" s="18">
        <v>0.1</v>
      </c>
      <c r="AU60" s="18">
        <v>0.1</v>
      </c>
      <c r="AV60" s="18">
        <v>0.1</v>
      </c>
      <c r="AW60" s="18">
        <v>0.1</v>
      </c>
      <c r="AX60" s="18">
        <v>0.1</v>
      </c>
      <c r="AY60" s="18">
        <v>0.44</v>
      </c>
      <c r="AZ60" s="18">
        <v>0.1</v>
      </c>
      <c r="BA60" s="18">
        <v>0.1</v>
      </c>
      <c r="BB60" s="18">
        <v>0.1</v>
      </c>
      <c r="BC60" s="18">
        <v>0.1</v>
      </c>
      <c r="BD60" s="18">
        <v>0.1</v>
      </c>
      <c r="BE60" s="18">
        <v>1</v>
      </c>
      <c r="BF60" s="18">
        <v>0.3</v>
      </c>
      <c r="BG60" s="19">
        <v>0.3</v>
      </c>
      <c r="BH60" s="35"/>
      <c r="BI60" s="70">
        <f t="shared" si="109"/>
        <v>0</v>
      </c>
      <c r="BJ60" s="42">
        <f t="shared" si="110"/>
        <v>0</v>
      </c>
      <c r="BK60" s="38">
        <f t="shared" si="111"/>
        <v>0</v>
      </c>
      <c r="BL60" s="38">
        <f t="shared" si="112"/>
        <v>0</v>
      </c>
      <c r="BM60" s="38">
        <f t="shared" si="113"/>
        <v>0</v>
      </c>
      <c r="BN60" s="38">
        <f t="shared" si="114"/>
        <v>0</v>
      </c>
      <c r="BO60" s="38">
        <f t="shared" si="115"/>
        <v>0</v>
      </c>
      <c r="BP60" s="38">
        <f t="shared" si="116"/>
        <v>0</v>
      </c>
      <c r="BQ60" s="38">
        <f t="shared" si="117"/>
        <v>0</v>
      </c>
      <c r="BR60" s="38">
        <f t="shared" si="118"/>
        <v>0</v>
      </c>
      <c r="BS60" s="38">
        <f t="shared" si="119"/>
        <v>0</v>
      </c>
      <c r="BT60" s="38">
        <f t="shared" si="120"/>
        <v>0</v>
      </c>
      <c r="BU60" s="38">
        <f t="shared" si="121"/>
        <v>0</v>
      </c>
      <c r="BV60" s="38">
        <f t="shared" si="122"/>
        <v>0</v>
      </c>
      <c r="BW60" s="38">
        <f t="shared" si="123"/>
        <v>0</v>
      </c>
      <c r="BX60" s="38">
        <f t="shared" si="124"/>
        <v>0</v>
      </c>
      <c r="BY60" s="38">
        <f t="shared" si="125"/>
        <v>0</v>
      </c>
      <c r="BZ60" s="38">
        <f t="shared" si="126"/>
        <v>0</v>
      </c>
      <c r="CA60" s="38">
        <f t="shared" si="127"/>
        <v>0</v>
      </c>
      <c r="CB60" s="38">
        <f t="shared" si="128"/>
        <v>0</v>
      </c>
      <c r="CC60" s="38">
        <f t="shared" si="129"/>
        <v>0</v>
      </c>
      <c r="CD60" s="38">
        <f t="shared" si="130"/>
        <v>0</v>
      </c>
      <c r="CE60" s="38">
        <f t="shared" si="131"/>
        <v>0</v>
      </c>
      <c r="CF60" s="38">
        <f t="shared" si="132"/>
        <v>0</v>
      </c>
      <c r="CG60" s="38">
        <f t="shared" si="133"/>
        <v>0</v>
      </c>
      <c r="CH60" s="38">
        <f t="shared" si="134"/>
        <v>0</v>
      </c>
      <c r="CI60" s="38">
        <f t="shared" si="135"/>
        <v>0</v>
      </c>
      <c r="CJ60" s="38">
        <f t="shared" si="136"/>
        <v>0</v>
      </c>
      <c r="CK60" s="38">
        <f t="shared" si="137"/>
        <v>0</v>
      </c>
      <c r="CL60" s="38">
        <f t="shared" si="138"/>
        <v>0</v>
      </c>
      <c r="CM60" s="38">
        <f t="shared" si="139"/>
        <v>0</v>
      </c>
      <c r="CN60" s="38">
        <f t="shared" si="140"/>
        <v>0</v>
      </c>
      <c r="CO60" s="38">
        <f t="shared" si="141"/>
        <v>0</v>
      </c>
      <c r="CP60" s="38">
        <f t="shared" si="142"/>
        <v>0</v>
      </c>
      <c r="CQ60" s="38">
        <f t="shared" si="143"/>
        <v>0</v>
      </c>
      <c r="CR60" s="38">
        <f t="shared" si="144"/>
        <v>0</v>
      </c>
      <c r="CS60" s="38">
        <f t="shared" si="145"/>
        <v>0</v>
      </c>
      <c r="CT60" s="38">
        <f t="shared" si="146"/>
        <v>0</v>
      </c>
      <c r="CU60" s="38">
        <f t="shared" si="147"/>
        <v>0</v>
      </c>
      <c r="CV60" s="38">
        <f t="shared" si="148"/>
        <v>0</v>
      </c>
      <c r="CW60" s="38">
        <f t="shared" si="149"/>
        <v>0</v>
      </c>
      <c r="CX60" s="38">
        <f t="shared" si="150"/>
        <v>0</v>
      </c>
      <c r="CY60" s="38">
        <f t="shared" si="151"/>
        <v>0</v>
      </c>
      <c r="CZ60" s="38">
        <f t="shared" si="152"/>
        <v>0</v>
      </c>
      <c r="DA60" s="38">
        <f t="shared" si="153"/>
        <v>0</v>
      </c>
      <c r="DB60" s="38">
        <f t="shared" si="154"/>
        <v>0</v>
      </c>
      <c r="DC60" s="38">
        <f t="shared" si="155"/>
        <v>0</v>
      </c>
      <c r="DD60" s="38">
        <f t="shared" si="156"/>
        <v>0</v>
      </c>
      <c r="DE60" s="38">
        <f t="shared" si="157"/>
        <v>0</v>
      </c>
      <c r="DF60" s="38">
        <f t="shared" si="158"/>
        <v>0</v>
      </c>
      <c r="DG60" s="38">
        <f t="shared" si="159"/>
        <v>0</v>
      </c>
      <c r="DH60" s="39">
        <f t="shared" si="160"/>
        <v>0</v>
      </c>
      <c r="DJ60" s="70">
        <f t="shared" si="161"/>
        <v>0</v>
      </c>
      <c r="DK60" s="42">
        <f t="shared" si="162"/>
        <v>0</v>
      </c>
      <c r="DL60" s="38">
        <f t="shared" si="163"/>
        <v>0</v>
      </c>
      <c r="DM60" s="38">
        <f t="shared" si="164"/>
        <v>0</v>
      </c>
      <c r="DN60" s="38">
        <f t="shared" si="165"/>
        <v>0</v>
      </c>
      <c r="DO60" s="38">
        <f t="shared" si="166"/>
        <v>0</v>
      </c>
      <c r="DP60" s="38">
        <f t="shared" si="167"/>
        <v>0</v>
      </c>
      <c r="DQ60" s="38">
        <f t="shared" si="168"/>
        <v>0</v>
      </c>
      <c r="DR60" s="38">
        <f t="shared" si="169"/>
        <v>0</v>
      </c>
      <c r="DS60" s="38">
        <f t="shared" si="170"/>
        <v>0</v>
      </c>
      <c r="DT60" s="38">
        <f t="shared" si="171"/>
        <v>0</v>
      </c>
      <c r="DU60" s="38">
        <f t="shared" si="172"/>
        <v>0</v>
      </c>
      <c r="DV60" s="38">
        <f t="shared" si="173"/>
        <v>0</v>
      </c>
      <c r="DW60" s="38">
        <f t="shared" si="174"/>
        <v>0</v>
      </c>
      <c r="DX60" s="38">
        <f t="shared" si="175"/>
        <v>0</v>
      </c>
      <c r="DY60" s="38">
        <f t="shared" si="176"/>
        <v>0</v>
      </c>
      <c r="DZ60" s="38">
        <f t="shared" si="177"/>
        <v>0</v>
      </c>
      <c r="EA60" s="38">
        <f t="shared" si="178"/>
        <v>0</v>
      </c>
      <c r="EB60" s="38">
        <f t="shared" si="179"/>
        <v>0</v>
      </c>
      <c r="EC60" s="38">
        <f t="shared" si="180"/>
        <v>0</v>
      </c>
      <c r="ED60" s="38">
        <f t="shared" si="181"/>
        <v>0</v>
      </c>
      <c r="EE60" s="38">
        <f t="shared" si="182"/>
        <v>0</v>
      </c>
      <c r="EF60" s="38">
        <f t="shared" si="183"/>
        <v>0</v>
      </c>
      <c r="EG60" s="38">
        <f t="shared" si="184"/>
        <v>0</v>
      </c>
      <c r="EH60" s="38">
        <f t="shared" si="185"/>
        <v>0</v>
      </c>
      <c r="EI60" s="38">
        <f t="shared" si="186"/>
        <v>0</v>
      </c>
      <c r="EJ60" s="38">
        <f t="shared" si="187"/>
        <v>0</v>
      </c>
      <c r="EK60" s="38">
        <f t="shared" si="188"/>
        <v>0</v>
      </c>
      <c r="EL60" s="38">
        <f t="shared" si="189"/>
        <v>0</v>
      </c>
      <c r="EM60" s="38">
        <f t="shared" si="190"/>
        <v>0</v>
      </c>
      <c r="EN60" s="38">
        <f t="shared" si="191"/>
        <v>0</v>
      </c>
      <c r="EO60" s="38">
        <f t="shared" si="192"/>
        <v>0</v>
      </c>
      <c r="EP60" s="38">
        <f t="shared" si="193"/>
        <v>0</v>
      </c>
      <c r="EQ60" s="38">
        <f t="shared" si="194"/>
        <v>0</v>
      </c>
      <c r="ER60" s="38">
        <f t="shared" si="195"/>
        <v>0</v>
      </c>
      <c r="ES60" s="38">
        <f t="shared" si="196"/>
        <v>0</v>
      </c>
      <c r="ET60" s="38">
        <f t="shared" si="197"/>
        <v>0</v>
      </c>
      <c r="EU60" s="38">
        <f t="shared" si="198"/>
        <v>0</v>
      </c>
      <c r="EV60" s="38">
        <f t="shared" si="199"/>
        <v>0</v>
      </c>
      <c r="EW60" s="38">
        <f t="shared" si="200"/>
        <v>0</v>
      </c>
      <c r="EX60" s="38">
        <f t="shared" si="201"/>
        <v>0</v>
      </c>
      <c r="EY60" s="38">
        <f t="shared" si="202"/>
        <v>0</v>
      </c>
      <c r="EZ60" s="38">
        <f t="shared" si="203"/>
        <v>0</v>
      </c>
      <c r="FA60" s="38">
        <f t="shared" si="204"/>
        <v>0</v>
      </c>
      <c r="FB60" s="38">
        <f t="shared" si="205"/>
        <v>0</v>
      </c>
      <c r="FC60" s="38">
        <f t="shared" si="206"/>
        <v>0</v>
      </c>
      <c r="FD60" s="38">
        <f t="shared" si="207"/>
        <v>0</v>
      </c>
      <c r="FE60" s="38">
        <f t="shared" si="208"/>
        <v>0</v>
      </c>
      <c r="FF60" s="38">
        <f t="shared" si="209"/>
        <v>0</v>
      </c>
      <c r="FG60" s="38">
        <f t="shared" si="210"/>
        <v>0</v>
      </c>
      <c r="FH60" s="38">
        <f t="shared" si="211"/>
        <v>0</v>
      </c>
      <c r="FI60" s="39">
        <f t="shared" si="212"/>
        <v>0</v>
      </c>
    </row>
    <row r="61" spans="1:165" ht="21" customHeight="1" x14ac:dyDescent="0.2">
      <c r="A61" s="16">
        <f t="shared" si="213"/>
        <v>17</v>
      </c>
      <c r="B61" s="16">
        <v>2</v>
      </c>
      <c r="C61" s="15">
        <f t="shared" si="108"/>
        <v>50</v>
      </c>
      <c r="D61" s="203"/>
      <c r="E61" s="13">
        <v>0.22</v>
      </c>
      <c r="F61" s="13">
        <v>0.2</v>
      </c>
      <c r="G61" s="11"/>
      <c r="H61" s="24">
        <f t="shared" si="107"/>
        <v>50</v>
      </c>
      <c r="I61" s="22">
        <v>0.1</v>
      </c>
      <c r="J61" s="18">
        <v>0.24</v>
      </c>
      <c r="K61" s="18">
        <v>0.15</v>
      </c>
      <c r="L61" s="18">
        <v>0.1</v>
      </c>
      <c r="M61" s="18">
        <v>0.21</v>
      </c>
      <c r="N61" s="18">
        <v>0.1</v>
      </c>
      <c r="O61" s="18">
        <v>0.26</v>
      </c>
      <c r="P61" s="18">
        <v>0.2</v>
      </c>
      <c r="Q61" s="18">
        <v>0.1</v>
      </c>
      <c r="R61" s="18">
        <v>0.12</v>
      </c>
      <c r="S61" s="18">
        <v>0.17</v>
      </c>
      <c r="T61" s="18">
        <v>0.1</v>
      </c>
      <c r="U61" s="18">
        <v>0.1</v>
      </c>
      <c r="V61" s="18">
        <v>0.1</v>
      </c>
      <c r="W61" s="18">
        <v>0.1</v>
      </c>
      <c r="X61" s="18">
        <v>0.17</v>
      </c>
      <c r="Y61" s="18">
        <v>0.41</v>
      </c>
      <c r="Z61" s="18">
        <v>0.1</v>
      </c>
      <c r="AA61" s="18">
        <v>0.1</v>
      </c>
      <c r="AB61" s="18">
        <v>0.1</v>
      </c>
      <c r="AC61" s="18">
        <v>0.1</v>
      </c>
      <c r="AD61" s="18">
        <v>0.1</v>
      </c>
      <c r="AE61" s="18">
        <v>0.27</v>
      </c>
      <c r="AF61" s="18">
        <v>0.23</v>
      </c>
      <c r="AG61" s="18">
        <v>0.11</v>
      </c>
      <c r="AH61" s="18">
        <v>0.1</v>
      </c>
      <c r="AI61" s="18">
        <v>0.1</v>
      </c>
      <c r="AJ61" s="18">
        <v>0.1</v>
      </c>
      <c r="AK61" s="18">
        <v>0.15</v>
      </c>
      <c r="AL61" s="18">
        <v>0.22</v>
      </c>
      <c r="AM61" s="18">
        <v>0.1</v>
      </c>
      <c r="AN61" s="18">
        <v>0.1</v>
      </c>
      <c r="AO61" s="18">
        <v>0.1</v>
      </c>
      <c r="AP61" s="18">
        <v>0.1</v>
      </c>
      <c r="AQ61" s="18">
        <v>0.1</v>
      </c>
      <c r="AR61" s="18">
        <v>0.1</v>
      </c>
      <c r="AS61" s="18">
        <v>0.1</v>
      </c>
      <c r="AT61" s="18">
        <v>0.1</v>
      </c>
      <c r="AU61" s="18">
        <v>0.1</v>
      </c>
      <c r="AV61" s="18">
        <v>0.14000000000000001</v>
      </c>
      <c r="AW61" s="18">
        <v>0.15</v>
      </c>
      <c r="AX61" s="18">
        <v>0.1</v>
      </c>
      <c r="AY61" s="18">
        <v>0.1</v>
      </c>
      <c r="AZ61" s="18">
        <v>0.16</v>
      </c>
      <c r="BA61" s="18">
        <v>0.1</v>
      </c>
      <c r="BB61" s="18">
        <v>0.15</v>
      </c>
      <c r="BC61" s="18">
        <v>0.1</v>
      </c>
      <c r="BD61" s="18">
        <v>0.1</v>
      </c>
      <c r="BE61" s="18">
        <v>0.3</v>
      </c>
      <c r="BF61" s="18">
        <v>1</v>
      </c>
      <c r="BG61" s="19">
        <v>0.25</v>
      </c>
      <c r="BH61" s="35"/>
      <c r="BI61" s="70">
        <f t="shared" si="109"/>
        <v>0</v>
      </c>
      <c r="BJ61" s="42">
        <f t="shared" si="110"/>
        <v>0</v>
      </c>
      <c r="BK61" s="38">
        <f t="shared" si="111"/>
        <v>0</v>
      </c>
      <c r="BL61" s="38">
        <f t="shared" si="112"/>
        <v>0</v>
      </c>
      <c r="BM61" s="38">
        <f t="shared" si="113"/>
        <v>0</v>
      </c>
      <c r="BN61" s="38">
        <f t="shared" si="114"/>
        <v>0</v>
      </c>
      <c r="BO61" s="38">
        <f t="shared" si="115"/>
        <v>0</v>
      </c>
      <c r="BP61" s="38">
        <f t="shared" si="116"/>
        <v>0</v>
      </c>
      <c r="BQ61" s="38">
        <f t="shared" si="117"/>
        <v>0</v>
      </c>
      <c r="BR61" s="38">
        <f t="shared" si="118"/>
        <v>0</v>
      </c>
      <c r="BS61" s="38">
        <f t="shared" si="119"/>
        <v>0</v>
      </c>
      <c r="BT61" s="38">
        <f t="shared" si="120"/>
        <v>0</v>
      </c>
      <c r="BU61" s="38">
        <f t="shared" si="121"/>
        <v>0</v>
      </c>
      <c r="BV61" s="38">
        <f t="shared" si="122"/>
        <v>0</v>
      </c>
      <c r="BW61" s="38">
        <f t="shared" si="123"/>
        <v>0</v>
      </c>
      <c r="BX61" s="38">
        <f t="shared" si="124"/>
        <v>0</v>
      </c>
      <c r="BY61" s="38">
        <f t="shared" si="125"/>
        <v>0</v>
      </c>
      <c r="BZ61" s="38">
        <f t="shared" si="126"/>
        <v>0</v>
      </c>
      <c r="CA61" s="38">
        <f t="shared" si="127"/>
        <v>0</v>
      </c>
      <c r="CB61" s="38">
        <f t="shared" si="128"/>
        <v>0</v>
      </c>
      <c r="CC61" s="38">
        <f t="shared" si="129"/>
        <v>0</v>
      </c>
      <c r="CD61" s="38">
        <f t="shared" si="130"/>
        <v>0</v>
      </c>
      <c r="CE61" s="38">
        <f t="shared" si="131"/>
        <v>0</v>
      </c>
      <c r="CF61" s="38">
        <f t="shared" si="132"/>
        <v>0</v>
      </c>
      <c r="CG61" s="38">
        <f t="shared" si="133"/>
        <v>0</v>
      </c>
      <c r="CH61" s="38">
        <f t="shared" si="134"/>
        <v>0</v>
      </c>
      <c r="CI61" s="38">
        <f t="shared" si="135"/>
        <v>0</v>
      </c>
      <c r="CJ61" s="38">
        <f t="shared" si="136"/>
        <v>0</v>
      </c>
      <c r="CK61" s="38">
        <f t="shared" si="137"/>
        <v>0</v>
      </c>
      <c r="CL61" s="38">
        <f t="shared" si="138"/>
        <v>0</v>
      </c>
      <c r="CM61" s="38">
        <f t="shared" si="139"/>
        <v>0</v>
      </c>
      <c r="CN61" s="38">
        <f t="shared" si="140"/>
        <v>0</v>
      </c>
      <c r="CO61" s="38">
        <f t="shared" si="141"/>
        <v>0</v>
      </c>
      <c r="CP61" s="38">
        <f t="shared" si="142"/>
        <v>0</v>
      </c>
      <c r="CQ61" s="38">
        <f t="shared" si="143"/>
        <v>0</v>
      </c>
      <c r="CR61" s="38">
        <f t="shared" si="144"/>
        <v>0</v>
      </c>
      <c r="CS61" s="38">
        <f t="shared" si="145"/>
        <v>0</v>
      </c>
      <c r="CT61" s="38">
        <f t="shared" si="146"/>
        <v>0</v>
      </c>
      <c r="CU61" s="38">
        <f t="shared" si="147"/>
        <v>0</v>
      </c>
      <c r="CV61" s="38">
        <f t="shared" si="148"/>
        <v>0</v>
      </c>
      <c r="CW61" s="38">
        <f t="shared" si="149"/>
        <v>0</v>
      </c>
      <c r="CX61" s="38">
        <f t="shared" si="150"/>
        <v>0</v>
      </c>
      <c r="CY61" s="38">
        <f t="shared" si="151"/>
        <v>0</v>
      </c>
      <c r="CZ61" s="38">
        <f t="shared" si="152"/>
        <v>0</v>
      </c>
      <c r="DA61" s="38">
        <f t="shared" si="153"/>
        <v>0</v>
      </c>
      <c r="DB61" s="38">
        <f t="shared" si="154"/>
        <v>0</v>
      </c>
      <c r="DC61" s="38">
        <f t="shared" si="155"/>
        <v>0</v>
      </c>
      <c r="DD61" s="38">
        <f t="shared" si="156"/>
        <v>0</v>
      </c>
      <c r="DE61" s="38">
        <f t="shared" si="157"/>
        <v>0</v>
      </c>
      <c r="DF61" s="38">
        <f t="shared" si="158"/>
        <v>0</v>
      </c>
      <c r="DG61" s="38">
        <f t="shared" si="159"/>
        <v>0</v>
      </c>
      <c r="DH61" s="39">
        <f t="shared" si="160"/>
        <v>0</v>
      </c>
      <c r="DJ61" s="70">
        <f t="shared" si="161"/>
        <v>0</v>
      </c>
      <c r="DK61" s="42">
        <f t="shared" si="162"/>
        <v>0</v>
      </c>
      <c r="DL61" s="38">
        <f t="shared" si="163"/>
        <v>0</v>
      </c>
      <c r="DM61" s="38">
        <f t="shared" si="164"/>
        <v>0</v>
      </c>
      <c r="DN61" s="38">
        <f t="shared" si="165"/>
        <v>0</v>
      </c>
      <c r="DO61" s="38">
        <f t="shared" si="166"/>
        <v>0</v>
      </c>
      <c r="DP61" s="38">
        <f t="shared" si="167"/>
        <v>0</v>
      </c>
      <c r="DQ61" s="38">
        <f t="shared" si="168"/>
        <v>0</v>
      </c>
      <c r="DR61" s="38">
        <f t="shared" si="169"/>
        <v>0</v>
      </c>
      <c r="DS61" s="38">
        <f t="shared" si="170"/>
        <v>0</v>
      </c>
      <c r="DT61" s="38">
        <f t="shared" si="171"/>
        <v>0</v>
      </c>
      <c r="DU61" s="38">
        <f t="shared" si="172"/>
        <v>0</v>
      </c>
      <c r="DV61" s="38">
        <f t="shared" si="173"/>
        <v>0</v>
      </c>
      <c r="DW61" s="38">
        <f t="shared" si="174"/>
        <v>0</v>
      </c>
      <c r="DX61" s="38">
        <f t="shared" si="175"/>
        <v>0</v>
      </c>
      <c r="DY61" s="38">
        <f t="shared" si="176"/>
        <v>0</v>
      </c>
      <c r="DZ61" s="38">
        <f t="shared" si="177"/>
        <v>0</v>
      </c>
      <c r="EA61" s="38">
        <f t="shared" si="178"/>
        <v>0</v>
      </c>
      <c r="EB61" s="38">
        <f t="shared" si="179"/>
        <v>0</v>
      </c>
      <c r="EC61" s="38">
        <f t="shared" si="180"/>
        <v>0</v>
      </c>
      <c r="ED61" s="38">
        <f t="shared" si="181"/>
        <v>0</v>
      </c>
      <c r="EE61" s="38">
        <f t="shared" si="182"/>
        <v>0</v>
      </c>
      <c r="EF61" s="38">
        <f t="shared" si="183"/>
        <v>0</v>
      </c>
      <c r="EG61" s="38">
        <f t="shared" si="184"/>
        <v>0</v>
      </c>
      <c r="EH61" s="38">
        <f t="shared" si="185"/>
        <v>0</v>
      </c>
      <c r="EI61" s="38">
        <f t="shared" si="186"/>
        <v>0</v>
      </c>
      <c r="EJ61" s="38">
        <f t="shared" si="187"/>
        <v>0</v>
      </c>
      <c r="EK61" s="38">
        <f t="shared" si="188"/>
        <v>0</v>
      </c>
      <c r="EL61" s="38">
        <f t="shared" si="189"/>
        <v>0</v>
      </c>
      <c r="EM61" s="38">
        <f t="shared" si="190"/>
        <v>0</v>
      </c>
      <c r="EN61" s="38">
        <f t="shared" si="191"/>
        <v>0</v>
      </c>
      <c r="EO61" s="38">
        <f t="shared" si="192"/>
        <v>0</v>
      </c>
      <c r="EP61" s="38">
        <f t="shared" si="193"/>
        <v>0</v>
      </c>
      <c r="EQ61" s="38">
        <f t="shared" si="194"/>
        <v>0</v>
      </c>
      <c r="ER61" s="38">
        <f t="shared" si="195"/>
        <v>0</v>
      </c>
      <c r="ES61" s="38">
        <f t="shared" si="196"/>
        <v>0</v>
      </c>
      <c r="ET61" s="38">
        <f t="shared" si="197"/>
        <v>0</v>
      </c>
      <c r="EU61" s="38">
        <f t="shared" si="198"/>
        <v>0</v>
      </c>
      <c r="EV61" s="38">
        <f t="shared" si="199"/>
        <v>0</v>
      </c>
      <c r="EW61" s="38">
        <f t="shared" si="200"/>
        <v>0</v>
      </c>
      <c r="EX61" s="38">
        <f t="shared" si="201"/>
        <v>0</v>
      </c>
      <c r="EY61" s="38">
        <f t="shared" si="202"/>
        <v>0</v>
      </c>
      <c r="EZ61" s="38">
        <f t="shared" si="203"/>
        <v>0</v>
      </c>
      <c r="FA61" s="38">
        <f t="shared" si="204"/>
        <v>0</v>
      </c>
      <c r="FB61" s="38">
        <f t="shared" si="205"/>
        <v>0</v>
      </c>
      <c r="FC61" s="38">
        <f t="shared" si="206"/>
        <v>0</v>
      </c>
      <c r="FD61" s="38">
        <f t="shared" si="207"/>
        <v>0</v>
      </c>
      <c r="FE61" s="38">
        <f t="shared" si="208"/>
        <v>0</v>
      </c>
      <c r="FF61" s="38">
        <f t="shared" si="209"/>
        <v>0</v>
      </c>
      <c r="FG61" s="38">
        <f t="shared" si="210"/>
        <v>0</v>
      </c>
      <c r="FH61" s="38">
        <f t="shared" si="211"/>
        <v>0</v>
      </c>
      <c r="FI61" s="39">
        <f t="shared" si="212"/>
        <v>0</v>
      </c>
    </row>
    <row r="62" spans="1:165" ht="21" customHeight="1" thickBot="1" x14ac:dyDescent="0.25">
      <c r="A62" s="16">
        <f t="shared" si="213"/>
        <v>17</v>
      </c>
      <c r="B62" s="16">
        <v>3</v>
      </c>
      <c r="C62" s="15">
        <f t="shared" si="108"/>
        <v>51</v>
      </c>
      <c r="D62" s="203"/>
      <c r="E62" s="13">
        <v>0.22</v>
      </c>
      <c r="F62" s="13">
        <v>0.2</v>
      </c>
      <c r="G62" s="11"/>
      <c r="H62" s="25">
        <f t="shared" si="107"/>
        <v>51</v>
      </c>
      <c r="I62" s="23">
        <v>0.28999999999999998</v>
      </c>
      <c r="J62" s="20">
        <v>0.1</v>
      </c>
      <c r="K62" s="20">
        <v>0.11</v>
      </c>
      <c r="L62" s="20">
        <v>0.17</v>
      </c>
      <c r="M62" s="20">
        <v>0.1</v>
      </c>
      <c r="N62" s="20">
        <v>0.21</v>
      </c>
      <c r="O62" s="20">
        <v>0.1</v>
      </c>
      <c r="P62" s="20">
        <v>0.1</v>
      </c>
      <c r="Q62" s="20">
        <v>0.1</v>
      </c>
      <c r="R62" s="20">
        <v>0.1</v>
      </c>
      <c r="S62" s="20">
        <v>0.1</v>
      </c>
      <c r="T62" s="20">
        <v>0.13</v>
      </c>
      <c r="U62" s="20">
        <v>0.1</v>
      </c>
      <c r="V62" s="20">
        <v>0.1</v>
      </c>
      <c r="W62" s="20">
        <v>0.1</v>
      </c>
      <c r="X62" s="20">
        <v>0.1</v>
      </c>
      <c r="Y62" s="20">
        <v>0.1</v>
      </c>
      <c r="Z62" s="20">
        <v>0.1</v>
      </c>
      <c r="AA62" s="20">
        <v>0.1</v>
      </c>
      <c r="AB62" s="20">
        <v>0.1</v>
      </c>
      <c r="AC62" s="20">
        <v>0.1</v>
      </c>
      <c r="AD62" s="20">
        <v>0.1</v>
      </c>
      <c r="AE62" s="20">
        <v>0.1</v>
      </c>
      <c r="AF62" s="20">
        <v>0.1</v>
      </c>
      <c r="AG62" s="20">
        <v>0.1</v>
      </c>
      <c r="AH62" s="20">
        <v>0.13</v>
      </c>
      <c r="AI62" s="20">
        <v>0.1</v>
      </c>
      <c r="AJ62" s="20">
        <v>0.1</v>
      </c>
      <c r="AK62" s="20">
        <v>0.11</v>
      </c>
      <c r="AL62" s="20">
        <v>0.33</v>
      </c>
      <c r="AM62" s="20">
        <v>0.2</v>
      </c>
      <c r="AN62" s="20">
        <v>0.1</v>
      </c>
      <c r="AO62" s="20">
        <v>0.1</v>
      </c>
      <c r="AP62" s="20">
        <v>0.1</v>
      </c>
      <c r="AQ62" s="20">
        <v>0.1</v>
      </c>
      <c r="AR62" s="20">
        <v>0.1</v>
      </c>
      <c r="AS62" s="20">
        <v>0.1</v>
      </c>
      <c r="AT62" s="20">
        <v>0.1</v>
      </c>
      <c r="AU62" s="20">
        <v>0.1</v>
      </c>
      <c r="AV62" s="20">
        <v>0.1</v>
      </c>
      <c r="AW62" s="20">
        <v>0.1</v>
      </c>
      <c r="AX62" s="20">
        <v>0.1</v>
      </c>
      <c r="AY62" s="20">
        <v>0.1</v>
      </c>
      <c r="AZ62" s="20">
        <v>0.1</v>
      </c>
      <c r="BA62" s="20">
        <v>0.1</v>
      </c>
      <c r="BB62" s="20">
        <v>0.1</v>
      </c>
      <c r="BC62" s="20">
        <v>0.1</v>
      </c>
      <c r="BD62" s="20">
        <v>0.14000000000000001</v>
      </c>
      <c r="BE62" s="20">
        <v>0.3</v>
      </c>
      <c r="BF62" s="20">
        <v>0.25</v>
      </c>
      <c r="BG62" s="21">
        <v>1</v>
      </c>
      <c r="BH62" s="35"/>
      <c r="BI62" s="72">
        <f t="shared" si="109"/>
        <v>0</v>
      </c>
      <c r="BJ62" s="43">
        <f t="shared" si="110"/>
        <v>0</v>
      </c>
      <c r="BK62" s="40">
        <f t="shared" si="111"/>
        <v>0</v>
      </c>
      <c r="BL62" s="40">
        <f t="shared" si="112"/>
        <v>0</v>
      </c>
      <c r="BM62" s="40">
        <f t="shared" si="113"/>
        <v>0</v>
      </c>
      <c r="BN62" s="40">
        <f t="shared" si="114"/>
        <v>0</v>
      </c>
      <c r="BO62" s="40">
        <f t="shared" si="115"/>
        <v>0</v>
      </c>
      <c r="BP62" s="40">
        <f t="shared" si="116"/>
        <v>0</v>
      </c>
      <c r="BQ62" s="40">
        <f t="shared" si="117"/>
        <v>0</v>
      </c>
      <c r="BR62" s="40">
        <f t="shared" si="118"/>
        <v>0</v>
      </c>
      <c r="BS62" s="40">
        <f t="shared" si="119"/>
        <v>0</v>
      </c>
      <c r="BT62" s="40">
        <f t="shared" si="120"/>
        <v>0</v>
      </c>
      <c r="BU62" s="40">
        <f t="shared" si="121"/>
        <v>0</v>
      </c>
      <c r="BV62" s="40">
        <f t="shared" si="122"/>
        <v>0</v>
      </c>
      <c r="BW62" s="40">
        <f t="shared" si="123"/>
        <v>0</v>
      </c>
      <c r="BX62" s="40">
        <f t="shared" si="124"/>
        <v>0</v>
      </c>
      <c r="BY62" s="40">
        <f t="shared" si="125"/>
        <v>0</v>
      </c>
      <c r="BZ62" s="40">
        <f t="shared" si="126"/>
        <v>0</v>
      </c>
      <c r="CA62" s="40">
        <f t="shared" si="127"/>
        <v>0</v>
      </c>
      <c r="CB62" s="40">
        <f t="shared" si="128"/>
        <v>0</v>
      </c>
      <c r="CC62" s="40">
        <f t="shared" si="129"/>
        <v>0</v>
      </c>
      <c r="CD62" s="40">
        <f t="shared" si="130"/>
        <v>0</v>
      </c>
      <c r="CE62" s="40">
        <f t="shared" si="131"/>
        <v>0</v>
      </c>
      <c r="CF62" s="40">
        <f t="shared" si="132"/>
        <v>0</v>
      </c>
      <c r="CG62" s="40">
        <f t="shared" si="133"/>
        <v>0</v>
      </c>
      <c r="CH62" s="40">
        <f t="shared" si="134"/>
        <v>0</v>
      </c>
      <c r="CI62" s="40">
        <f t="shared" si="135"/>
        <v>0</v>
      </c>
      <c r="CJ62" s="40">
        <f t="shared" si="136"/>
        <v>0</v>
      </c>
      <c r="CK62" s="40">
        <f t="shared" si="137"/>
        <v>0</v>
      </c>
      <c r="CL62" s="40">
        <f t="shared" si="138"/>
        <v>0</v>
      </c>
      <c r="CM62" s="40">
        <f t="shared" si="139"/>
        <v>0</v>
      </c>
      <c r="CN62" s="40">
        <f t="shared" si="140"/>
        <v>0</v>
      </c>
      <c r="CO62" s="40">
        <f t="shared" si="141"/>
        <v>0</v>
      </c>
      <c r="CP62" s="40">
        <f t="shared" si="142"/>
        <v>0</v>
      </c>
      <c r="CQ62" s="40">
        <f t="shared" si="143"/>
        <v>0</v>
      </c>
      <c r="CR62" s="40">
        <f t="shared" si="144"/>
        <v>0</v>
      </c>
      <c r="CS62" s="40">
        <f t="shared" si="145"/>
        <v>0</v>
      </c>
      <c r="CT62" s="40">
        <f t="shared" si="146"/>
        <v>0</v>
      </c>
      <c r="CU62" s="40">
        <f t="shared" si="147"/>
        <v>0</v>
      </c>
      <c r="CV62" s="40">
        <f t="shared" si="148"/>
        <v>0</v>
      </c>
      <c r="CW62" s="40">
        <f t="shared" si="149"/>
        <v>0</v>
      </c>
      <c r="CX62" s="40">
        <f t="shared" si="150"/>
        <v>0</v>
      </c>
      <c r="CY62" s="40">
        <f t="shared" si="151"/>
        <v>0</v>
      </c>
      <c r="CZ62" s="40">
        <f t="shared" si="152"/>
        <v>0</v>
      </c>
      <c r="DA62" s="40">
        <f t="shared" si="153"/>
        <v>0</v>
      </c>
      <c r="DB62" s="40">
        <f t="shared" si="154"/>
        <v>0</v>
      </c>
      <c r="DC62" s="40">
        <f t="shared" si="155"/>
        <v>0</v>
      </c>
      <c r="DD62" s="40">
        <f t="shared" si="156"/>
        <v>0</v>
      </c>
      <c r="DE62" s="40">
        <f t="shared" si="157"/>
        <v>0</v>
      </c>
      <c r="DF62" s="40">
        <f t="shared" si="158"/>
        <v>0</v>
      </c>
      <c r="DG62" s="40">
        <f t="shared" si="159"/>
        <v>0</v>
      </c>
      <c r="DH62" s="41">
        <f t="shared" si="160"/>
        <v>0</v>
      </c>
      <c r="DJ62" s="72">
        <f t="shared" si="161"/>
        <v>0</v>
      </c>
      <c r="DK62" s="43">
        <f t="shared" si="162"/>
        <v>0</v>
      </c>
      <c r="DL62" s="40">
        <f t="shared" si="163"/>
        <v>0</v>
      </c>
      <c r="DM62" s="40">
        <f t="shared" si="164"/>
        <v>0</v>
      </c>
      <c r="DN62" s="40">
        <f t="shared" si="165"/>
        <v>0</v>
      </c>
      <c r="DO62" s="40">
        <f t="shared" si="166"/>
        <v>0</v>
      </c>
      <c r="DP62" s="40">
        <f t="shared" si="167"/>
        <v>0</v>
      </c>
      <c r="DQ62" s="40">
        <f t="shared" si="168"/>
        <v>0</v>
      </c>
      <c r="DR62" s="40">
        <f t="shared" si="169"/>
        <v>0</v>
      </c>
      <c r="DS62" s="40">
        <f t="shared" si="170"/>
        <v>0</v>
      </c>
      <c r="DT62" s="40">
        <f t="shared" si="171"/>
        <v>0</v>
      </c>
      <c r="DU62" s="40">
        <f t="shared" si="172"/>
        <v>0</v>
      </c>
      <c r="DV62" s="40">
        <f t="shared" si="173"/>
        <v>0</v>
      </c>
      <c r="DW62" s="40">
        <f t="shared" si="174"/>
        <v>0</v>
      </c>
      <c r="DX62" s="40">
        <f t="shared" si="175"/>
        <v>0</v>
      </c>
      <c r="DY62" s="40">
        <f t="shared" si="176"/>
        <v>0</v>
      </c>
      <c r="DZ62" s="40">
        <f t="shared" si="177"/>
        <v>0</v>
      </c>
      <c r="EA62" s="40">
        <f t="shared" si="178"/>
        <v>0</v>
      </c>
      <c r="EB62" s="40">
        <f t="shared" si="179"/>
        <v>0</v>
      </c>
      <c r="EC62" s="40">
        <f t="shared" si="180"/>
        <v>0</v>
      </c>
      <c r="ED62" s="40">
        <f t="shared" si="181"/>
        <v>0</v>
      </c>
      <c r="EE62" s="40">
        <f t="shared" si="182"/>
        <v>0</v>
      </c>
      <c r="EF62" s="40">
        <f t="shared" si="183"/>
        <v>0</v>
      </c>
      <c r="EG62" s="40">
        <f t="shared" si="184"/>
        <v>0</v>
      </c>
      <c r="EH62" s="40">
        <f t="shared" si="185"/>
        <v>0</v>
      </c>
      <c r="EI62" s="40">
        <f t="shared" si="186"/>
        <v>0</v>
      </c>
      <c r="EJ62" s="40">
        <f t="shared" si="187"/>
        <v>0</v>
      </c>
      <c r="EK62" s="40">
        <f t="shared" si="188"/>
        <v>0</v>
      </c>
      <c r="EL62" s="40">
        <f t="shared" si="189"/>
        <v>0</v>
      </c>
      <c r="EM62" s="40">
        <f t="shared" si="190"/>
        <v>0</v>
      </c>
      <c r="EN62" s="40">
        <f t="shared" si="191"/>
        <v>0</v>
      </c>
      <c r="EO62" s="40">
        <f t="shared" si="192"/>
        <v>0</v>
      </c>
      <c r="EP62" s="40">
        <f t="shared" si="193"/>
        <v>0</v>
      </c>
      <c r="EQ62" s="40">
        <f t="shared" si="194"/>
        <v>0</v>
      </c>
      <c r="ER62" s="40">
        <f t="shared" si="195"/>
        <v>0</v>
      </c>
      <c r="ES62" s="40">
        <f t="shared" si="196"/>
        <v>0</v>
      </c>
      <c r="ET62" s="40">
        <f t="shared" si="197"/>
        <v>0</v>
      </c>
      <c r="EU62" s="40">
        <f t="shared" si="198"/>
        <v>0</v>
      </c>
      <c r="EV62" s="40">
        <f t="shared" si="199"/>
        <v>0</v>
      </c>
      <c r="EW62" s="40">
        <f t="shared" si="200"/>
        <v>0</v>
      </c>
      <c r="EX62" s="40">
        <f t="shared" si="201"/>
        <v>0</v>
      </c>
      <c r="EY62" s="40">
        <f t="shared" si="202"/>
        <v>0</v>
      </c>
      <c r="EZ62" s="40">
        <f t="shared" si="203"/>
        <v>0</v>
      </c>
      <c r="FA62" s="40">
        <f t="shared" si="204"/>
        <v>0</v>
      </c>
      <c r="FB62" s="40">
        <f t="shared" si="205"/>
        <v>0</v>
      </c>
      <c r="FC62" s="40">
        <f t="shared" si="206"/>
        <v>0</v>
      </c>
      <c r="FD62" s="40">
        <f t="shared" si="207"/>
        <v>0</v>
      </c>
      <c r="FE62" s="40">
        <f t="shared" si="208"/>
        <v>0</v>
      </c>
      <c r="FF62" s="40">
        <f t="shared" si="209"/>
        <v>0</v>
      </c>
      <c r="FG62" s="40">
        <f t="shared" si="210"/>
        <v>0</v>
      </c>
      <c r="FH62" s="40">
        <f t="shared" si="211"/>
        <v>0</v>
      </c>
      <c r="FI62" s="41">
        <f t="shared" si="212"/>
        <v>0</v>
      </c>
    </row>
  </sheetData>
  <sheetProtection algorithmName="SHA-512" hashValue="/a1elbD96BQNVZ1lvDLuFCrsgxeuHhsWF+3okGTYrQslBghs7ndtXDNwtBvxG2kkLbYZZmfA2sim0vbumWxgFg==" saltValue="U7MvCC895yHX1ZljmxPdnw==" spinCount="100000" sheet="1" objects="1" scenarios="1" selectLockedCells="1"/>
  <mergeCells count="11">
    <mergeCell ref="BI10:BI11"/>
    <mergeCell ref="DJ10:DJ11"/>
    <mergeCell ref="E10:F10"/>
    <mergeCell ref="H10:BG10"/>
    <mergeCell ref="A6:C6"/>
    <mergeCell ref="D10:D11"/>
    <mergeCell ref="C10:C11"/>
    <mergeCell ref="A8:B8"/>
    <mergeCell ref="A7:B7"/>
    <mergeCell ref="A10:A11"/>
    <mergeCell ref="B10:B11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7" orientation="portrait" verticalDpi="0" r:id="rId1"/>
  <headerFooter>
    <oddFooter>&amp;L&amp;"Calibri,Itálico"&amp;9&amp;K01+000Simulação de cálculo do CRsubs - Risco da Emissão/Precificação&amp;R&amp;"Calibri,Itálico"&amp;9&amp;K01+000&amp;D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00"/>
  <sheetViews>
    <sheetView showGridLines="0" zoomScale="65" zoomScaleNormal="65" workbookViewId="0">
      <selection activeCell="E17" sqref="E17"/>
    </sheetView>
  </sheetViews>
  <sheetFormatPr defaultRowHeight="12.75" x14ac:dyDescent="0.2"/>
  <cols>
    <col min="1" max="1" width="30.140625" style="102" customWidth="1"/>
    <col min="2" max="2" width="29.42578125" style="102" bestFit="1" customWidth="1"/>
    <col min="3" max="3" width="31.140625" style="102" customWidth="1"/>
    <col min="4" max="4" width="24.140625" style="102" customWidth="1"/>
    <col min="5" max="5" width="25.7109375" style="102" customWidth="1"/>
    <col min="6" max="7" width="17.28515625" style="102" customWidth="1"/>
    <col min="8" max="8" width="14.5703125" style="102" customWidth="1"/>
    <col min="9" max="9" width="31.28515625" style="102" customWidth="1"/>
    <col min="10" max="10" width="32.140625" style="102" customWidth="1"/>
    <col min="11" max="11" width="33.5703125" style="102" customWidth="1"/>
    <col min="12" max="12" width="22.5703125" style="102" customWidth="1"/>
    <col min="13" max="13" width="25.7109375" style="102" customWidth="1"/>
    <col min="14" max="14" width="16.5703125" style="102" customWidth="1"/>
    <col min="15" max="15" width="17.28515625" style="102" customWidth="1"/>
    <col min="16" max="16" width="13.5703125" style="102" customWidth="1"/>
    <col min="17" max="16384" width="9.140625" style="102"/>
  </cols>
  <sheetData>
    <row r="1" spans="1:15" s="99" customFormat="1" ht="24.95" customHeight="1" x14ac:dyDescent="0.2">
      <c r="A1" s="98" t="s">
        <v>10</v>
      </c>
      <c r="B1" s="98"/>
      <c r="C1" s="98"/>
      <c r="D1" s="98"/>
      <c r="G1" s="98"/>
      <c r="H1" s="98"/>
      <c r="I1" s="98"/>
      <c r="J1" s="98"/>
      <c r="K1" s="98"/>
    </row>
    <row r="2" spans="1:15" s="99" customFormat="1" ht="21.95" customHeight="1" x14ac:dyDescent="0.2">
      <c r="A2" s="100" t="s">
        <v>152</v>
      </c>
      <c r="B2" s="100"/>
      <c r="C2" s="100"/>
      <c r="D2" s="100"/>
      <c r="G2" s="100"/>
      <c r="H2" s="100"/>
      <c r="I2" s="100"/>
      <c r="J2" s="100"/>
      <c r="K2" s="100"/>
    </row>
    <row r="3" spans="1:15" s="99" customFormat="1" ht="21.95" customHeight="1" x14ac:dyDescent="0.2">
      <c r="A3" s="101" t="s">
        <v>83</v>
      </c>
      <c r="B3" s="101"/>
      <c r="C3" s="101"/>
      <c r="D3" s="101"/>
      <c r="G3" s="101"/>
      <c r="H3" s="101"/>
      <c r="I3" s="101"/>
      <c r="J3" s="101"/>
      <c r="K3" s="101"/>
    </row>
    <row r="4" spans="1:15" s="99" customFormat="1" ht="21.95" customHeight="1" x14ac:dyDescent="0.2">
      <c r="A4" s="101" t="s">
        <v>79</v>
      </c>
      <c r="B4" s="101"/>
      <c r="C4" s="101"/>
      <c r="D4" s="101"/>
      <c r="G4" s="101"/>
      <c r="H4" s="101"/>
      <c r="I4" s="101"/>
      <c r="J4" s="101"/>
      <c r="K4" s="101"/>
    </row>
    <row r="5" spans="1:15" ht="15.75" customHeight="1" x14ac:dyDescent="0.2"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</row>
    <row r="6" spans="1:15" ht="9" customHeight="1" x14ac:dyDescent="0.2"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</row>
    <row r="7" spans="1:15" ht="30" customHeight="1" x14ac:dyDescent="0.2">
      <c r="A7" s="444" t="s">
        <v>80</v>
      </c>
      <c r="B7" s="445"/>
      <c r="C7" s="253"/>
      <c r="D7" s="250"/>
      <c r="E7" s="250"/>
      <c r="F7" s="112"/>
      <c r="I7" s="467"/>
      <c r="J7" s="467"/>
      <c r="K7" s="249"/>
      <c r="O7" s="130"/>
    </row>
    <row r="8" spans="1:15" ht="24.95" customHeight="1" x14ac:dyDescent="0.2">
      <c r="A8" s="244" t="s">
        <v>0</v>
      </c>
      <c r="B8" s="245" t="s">
        <v>1</v>
      </c>
      <c r="C8" s="130"/>
      <c r="D8" s="250"/>
      <c r="E8" s="250"/>
      <c r="F8" s="112"/>
      <c r="O8" s="130"/>
    </row>
    <row r="9" spans="1:15" ht="24.95" customHeight="1" x14ac:dyDescent="0.2">
      <c r="A9" s="246">
        <f>A13+I13</f>
        <v>0</v>
      </c>
      <c r="B9" s="247">
        <f>B13+J13</f>
        <v>0</v>
      </c>
      <c r="C9" s="130"/>
      <c r="D9" s="250"/>
      <c r="E9" s="250"/>
      <c r="F9" s="112"/>
      <c r="O9" s="130"/>
    </row>
    <row r="10" spans="1:15" ht="48" customHeight="1" x14ac:dyDescent="0.2">
      <c r="B10" s="130"/>
      <c r="C10" s="112"/>
      <c r="D10" s="130"/>
      <c r="E10" s="130"/>
      <c r="F10" s="130"/>
      <c r="G10" s="130"/>
      <c r="O10" s="130"/>
    </row>
    <row r="11" spans="1:15" ht="24.95" customHeight="1" x14ac:dyDescent="0.2">
      <c r="A11" s="446" t="s">
        <v>81</v>
      </c>
      <c r="B11" s="447"/>
      <c r="D11" s="130"/>
      <c r="E11" s="130"/>
      <c r="F11" s="130"/>
      <c r="G11" s="130"/>
      <c r="I11" s="444" t="s">
        <v>82</v>
      </c>
      <c r="J11" s="445"/>
      <c r="O11" s="130"/>
    </row>
    <row r="12" spans="1:15" ht="24.75" customHeight="1" x14ac:dyDescent="0.2">
      <c r="A12" s="244" t="s">
        <v>0</v>
      </c>
      <c r="B12" s="245" t="s">
        <v>1</v>
      </c>
      <c r="D12" s="130"/>
      <c r="E12" s="130"/>
      <c r="F12" s="130"/>
      <c r="G12" s="130"/>
      <c r="I12" s="240" t="s">
        <v>0</v>
      </c>
      <c r="J12" s="241" t="s">
        <v>1</v>
      </c>
      <c r="O12" s="130"/>
    </row>
    <row r="13" spans="1:15" ht="27" customHeight="1" x14ac:dyDescent="0.2">
      <c r="A13" s="246">
        <f>SUMPRODUCT(E17:E46,F17:F46)</f>
        <v>0</v>
      </c>
      <c r="B13" s="254">
        <f>SUMPRODUCT(E17:E46,G17:G46)</f>
        <v>0</v>
      </c>
      <c r="C13" s="252"/>
      <c r="I13" s="242">
        <f>SUMPRODUCT(M17:M53,N17:N53)</f>
        <v>0</v>
      </c>
      <c r="J13" s="243">
        <f>SUMPRODUCT(M17:M53,O17:O53)</f>
        <v>0</v>
      </c>
      <c r="K13" s="255"/>
    </row>
    <row r="14" spans="1:15" ht="23.25" customHeight="1" thickBot="1" x14ac:dyDescent="0.25"/>
    <row r="15" spans="1:15" ht="69.95" customHeight="1" x14ac:dyDescent="0.2">
      <c r="A15" s="453" t="s">
        <v>139</v>
      </c>
      <c r="B15" s="438" t="s">
        <v>160</v>
      </c>
      <c r="C15" s="438" t="s">
        <v>164</v>
      </c>
      <c r="D15" s="438" t="s">
        <v>167</v>
      </c>
      <c r="E15" s="448" t="s">
        <v>162</v>
      </c>
      <c r="F15" s="465" t="s">
        <v>149</v>
      </c>
      <c r="G15" s="466"/>
      <c r="H15" s="170"/>
      <c r="I15" s="455" t="s">
        <v>159</v>
      </c>
      <c r="J15" s="457" t="s">
        <v>168</v>
      </c>
      <c r="K15" s="457" t="s">
        <v>169</v>
      </c>
      <c r="L15" s="468" t="s">
        <v>122</v>
      </c>
      <c r="M15" s="469" t="s">
        <v>161</v>
      </c>
      <c r="N15" s="470" t="s">
        <v>150</v>
      </c>
      <c r="O15" s="471"/>
    </row>
    <row r="16" spans="1:15" ht="30" customHeight="1" thickBot="1" x14ac:dyDescent="0.25">
      <c r="A16" s="454"/>
      <c r="B16" s="439"/>
      <c r="C16" s="439"/>
      <c r="D16" s="439"/>
      <c r="E16" s="449"/>
      <c r="F16" s="218" t="s">
        <v>0</v>
      </c>
      <c r="G16" s="220" t="s">
        <v>1</v>
      </c>
      <c r="H16" s="139"/>
      <c r="I16" s="456"/>
      <c r="J16" s="458"/>
      <c r="K16" s="439"/>
      <c r="L16" s="383"/>
      <c r="M16" s="449"/>
      <c r="N16" s="218" t="s">
        <v>0</v>
      </c>
      <c r="O16" s="230" t="s">
        <v>1</v>
      </c>
    </row>
    <row r="17" spans="1:15" ht="24.95" customHeight="1" x14ac:dyDescent="0.2">
      <c r="A17" s="459" t="s">
        <v>140</v>
      </c>
      <c r="B17" s="435" t="s">
        <v>166</v>
      </c>
      <c r="C17" s="435" t="s">
        <v>61</v>
      </c>
      <c r="D17" s="215" t="s">
        <v>70</v>
      </c>
      <c r="E17" s="96"/>
      <c r="F17" s="214">
        <v>2.9999999999999997E-4</v>
      </c>
      <c r="G17" s="221">
        <v>2.0000000000000001E-4</v>
      </c>
      <c r="H17" s="174"/>
      <c r="I17" s="450" t="s">
        <v>140</v>
      </c>
      <c r="J17" s="435" t="s">
        <v>5</v>
      </c>
      <c r="K17" s="435" t="s">
        <v>61</v>
      </c>
      <c r="L17" s="215" t="s">
        <v>70</v>
      </c>
      <c r="M17" s="96"/>
      <c r="N17" s="214">
        <v>2.9999999999999997E-4</v>
      </c>
      <c r="O17" s="231">
        <v>2.0000000000000001E-4</v>
      </c>
    </row>
    <row r="18" spans="1:15" ht="24.95" customHeight="1" thickBot="1" x14ac:dyDescent="0.25">
      <c r="A18" s="460"/>
      <c r="B18" s="436"/>
      <c r="C18" s="436"/>
      <c r="D18" s="216" t="s">
        <v>69</v>
      </c>
      <c r="E18" s="95"/>
      <c r="F18" s="213">
        <v>1.9E-3</v>
      </c>
      <c r="G18" s="222">
        <v>1.2999999999999999E-3</v>
      </c>
      <c r="H18" s="174"/>
      <c r="I18" s="451"/>
      <c r="J18" s="436"/>
      <c r="K18" s="436"/>
      <c r="L18" s="216" t="s">
        <v>69</v>
      </c>
      <c r="M18" s="95"/>
      <c r="N18" s="213">
        <v>6.1999999999999998E-3</v>
      </c>
      <c r="O18" s="232">
        <v>4.7999999999999996E-3</v>
      </c>
    </row>
    <row r="19" spans="1:15" ht="24.95" customHeight="1" x14ac:dyDescent="0.2">
      <c r="A19" s="460"/>
      <c r="B19" s="431" t="s">
        <v>165</v>
      </c>
      <c r="C19" s="431" t="s">
        <v>2</v>
      </c>
      <c r="D19" s="215" t="s">
        <v>70</v>
      </c>
      <c r="E19" s="96"/>
      <c r="F19" s="214">
        <v>5.0000000000000001E-4</v>
      </c>
      <c r="G19" s="221">
        <v>4.0000000000000002E-4</v>
      </c>
      <c r="H19" s="174"/>
      <c r="I19" s="451"/>
      <c r="J19" s="431" t="s">
        <v>4</v>
      </c>
      <c r="K19" s="431" t="s">
        <v>6</v>
      </c>
      <c r="L19" s="215" t="s">
        <v>70</v>
      </c>
      <c r="M19" s="96"/>
      <c r="N19" s="214">
        <v>1.3100000000000001E-2</v>
      </c>
      <c r="O19" s="231">
        <v>9.1000000000000004E-3</v>
      </c>
    </row>
    <row r="20" spans="1:15" ht="24.95" customHeight="1" thickBot="1" x14ac:dyDescent="0.25">
      <c r="A20" s="460"/>
      <c r="B20" s="432"/>
      <c r="C20" s="433"/>
      <c r="D20" s="216" t="s">
        <v>69</v>
      </c>
      <c r="E20" s="95"/>
      <c r="F20" s="213">
        <v>3.5999999999999999E-3</v>
      </c>
      <c r="G20" s="222">
        <v>2.8999999999999998E-3</v>
      </c>
      <c r="H20" s="174"/>
      <c r="I20" s="451"/>
      <c r="J20" s="432"/>
      <c r="K20" s="433"/>
      <c r="L20" s="216" t="s">
        <v>69</v>
      </c>
      <c r="M20" s="95"/>
      <c r="N20" s="213">
        <v>2.81E-2</v>
      </c>
      <c r="O20" s="232">
        <v>2.35E-2</v>
      </c>
    </row>
    <row r="21" spans="1:15" ht="24.95" customHeight="1" x14ac:dyDescent="0.2">
      <c r="A21" s="460"/>
      <c r="B21" s="432"/>
      <c r="C21" s="431" t="s">
        <v>3</v>
      </c>
      <c r="D21" s="215" t="s">
        <v>70</v>
      </c>
      <c r="E21" s="96"/>
      <c r="F21" s="214">
        <v>4.0000000000000002E-4</v>
      </c>
      <c r="G21" s="221">
        <v>2.9999999999999997E-4</v>
      </c>
      <c r="H21" s="174"/>
      <c r="I21" s="451"/>
      <c r="J21" s="432"/>
      <c r="K21" s="431" t="s">
        <v>7</v>
      </c>
      <c r="L21" s="215" t="s">
        <v>70</v>
      </c>
      <c r="M21" s="96"/>
      <c r="N21" s="214">
        <v>2.3999999999999998E-3</v>
      </c>
      <c r="O21" s="231">
        <v>1.8E-3</v>
      </c>
    </row>
    <row r="22" spans="1:15" ht="24.95" customHeight="1" thickBot="1" x14ac:dyDescent="0.25">
      <c r="A22" s="460"/>
      <c r="B22" s="433"/>
      <c r="C22" s="433"/>
      <c r="D22" s="216" t="s">
        <v>69</v>
      </c>
      <c r="E22" s="95"/>
      <c r="F22" s="213">
        <v>2.3E-3</v>
      </c>
      <c r="G22" s="222">
        <v>1.7000000000000001E-3</v>
      </c>
      <c r="H22" s="174"/>
      <c r="I22" s="451"/>
      <c r="J22" s="433"/>
      <c r="K22" s="433"/>
      <c r="L22" s="216" t="s">
        <v>69</v>
      </c>
      <c r="M22" s="95"/>
      <c r="N22" s="213">
        <v>1.7399999999999999E-2</v>
      </c>
      <c r="O22" s="232">
        <v>1.3300000000000001E-2</v>
      </c>
    </row>
    <row r="23" spans="1:15" ht="24.95" customHeight="1" x14ac:dyDescent="0.2">
      <c r="A23" s="459" t="s">
        <v>141</v>
      </c>
      <c r="B23" s="461" t="s">
        <v>166</v>
      </c>
      <c r="C23" s="435" t="s">
        <v>61</v>
      </c>
      <c r="D23" s="215" t="s">
        <v>62</v>
      </c>
      <c r="E23" s="96"/>
      <c r="F23" s="157">
        <v>1.1000000000000001E-3</v>
      </c>
      <c r="G23" s="223">
        <v>7.000000000000001E-4</v>
      </c>
      <c r="H23" s="174"/>
      <c r="I23" s="450" t="s">
        <v>141</v>
      </c>
      <c r="J23" s="425" t="s">
        <v>5</v>
      </c>
      <c r="K23" s="435" t="s">
        <v>61</v>
      </c>
      <c r="L23" s="215" t="s">
        <v>62</v>
      </c>
      <c r="M23" s="96"/>
      <c r="N23" s="157">
        <v>2.0000000000000001E-4</v>
      </c>
      <c r="O23" s="233">
        <v>1E-4</v>
      </c>
    </row>
    <row r="24" spans="1:15" ht="24.95" customHeight="1" x14ac:dyDescent="0.2">
      <c r="A24" s="460"/>
      <c r="B24" s="462"/>
      <c r="C24" s="437"/>
      <c r="D24" s="217" t="s">
        <v>63</v>
      </c>
      <c r="E24" s="94"/>
      <c r="F24" s="219">
        <v>2.8000000000000004E-3</v>
      </c>
      <c r="G24" s="224">
        <v>1.5E-3</v>
      </c>
      <c r="H24" s="174"/>
      <c r="I24" s="451"/>
      <c r="J24" s="426"/>
      <c r="K24" s="437"/>
      <c r="L24" s="217" t="s">
        <v>63</v>
      </c>
      <c r="M24" s="94"/>
      <c r="N24" s="151">
        <v>1.8E-3</v>
      </c>
      <c r="O24" s="234">
        <v>8.9999999999999998E-4</v>
      </c>
    </row>
    <row r="25" spans="1:15" ht="24.95" customHeight="1" x14ac:dyDescent="0.2">
      <c r="A25" s="460"/>
      <c r="B25" s="462"/>
      <c r="C25" s="437"/>
      <c r="D25" s="217" t="s">
        <v>64</v>
      </c>
      <c r="E25" s="94"/>
      <c r="F25" s="219">
        <v>6.8000000000000005E-3</v>
      </c>
      <c r="G25" s="224">
        <v>4.6999999999999993E-3</v>
      </c>
      <c r="H25" s="174"/>
      <c r="I25" s="451"/>
      <c r="J25" s="426"/>
      <c r="K25" s="437"/>
      <c r="L25" s="217" t="s">
        <v>64</v>
      </c>
      <c r="M25" s="94"/>
      <c r="N25" s="151">
        <v>4.8999999999999998E-3</v>
      </c>
      <c r="O25" s="234">
        <v>2.3999999999999998E-3</v>
      </c>
    </row>
    <row r="26" spans="1:15" ht="24.95" customHeight="1" x14ac:dyDescent="0.2">
      <c r="A26" s="460"/>
      <c r="B26" s="462"/>
      <c r="C26" s="437"/>
      <c r="D26" s="217" t="s">
        <v>65</v>
      </c>
      <c r="E26" s="94"/>
      <c r="F26" s="219">
        <v>1.32E-2</v>
      </c>
      <c r="G26" s="224">
        <v>9.8999999999999991E-3</v>
      </c>
      <c r="H26" s="174"/>
      <c r="I26" s="451"/>
      <c r="J26" s="426"/>
      <c r="K26" s="437"/>
      <c r="L26" s="217" t="s">
        <v>65</v>
      </c>
      <c r="M26" s="94"/>
      <c r="N26" s="151">
        <v>8.1000000000000013E-3</v>
      </c>
      <c r="O26" s="234">
        <v>6.7000000000000002E-3</v>
      </c>
    </row>
    <row r="27" spans="1:15" ht="24.95" customHeight="1" x14ac:dyDescent="0.2">
      <c r="A27" s="460"/>
      <c r="B27" s="462"/>
      <c r="C27" s="437"/>
      <c r="D27" s="217" t="s">
        <v>66</v>
      </c>
      <c r="E27" s="94"/>
      <c r="F27" s="219">
        <v>2.0799999999999999E-2</v>
      </c>
      <c r="G27" s="224">
        <v>1.6799999999999999E-2</v>
      </c>
      <c r="H27" s="172"/>
      <c r="I27" s="451"/>
      <c r="J27" s="426"/>
      <c r="K27" s="437"/>
      <c r="L27" s="217" t="s">
        <v>66</v>
      </c>
      <c r="M27" s="94"/>
      <c r="N27" s="151">
        <v>1.8100000000000002E-2</v>
      </c>
      <c r="O27" s="234">
        <v>1.4999999999999999E-2</v>
      </c>
    </row>
    <row r="28" spans="1:15" ht="24.95" customHeight="1" x14ac:dyDescent="0.2">
      <c r="A28" s="460"/>
      <c r="B28" s="462"/>
      <c r="C28" s="437"/>
      <c r="D28" s="217" t="s">
        <v>67</v>
      </c>
      <c r="E28" s="94"/>
      <c r="F28" s="219">
        <v>3.2199999999999999E-2</v>
      </c>
      <c r="G28" s="224">
        <v>2.6600000000000002E-2</v>
      </c>
      <c r="H28" s="172"/>
      <c r="I28" s="451"/>
      <c r="J28" s="426"/>
      <c r="K28" s="437"/>
      <c r="L28" s="217" t="s">
        <v>67</v>
      </c>
      <c r="M28" s="94"/>
      <c r="N28" s="151">
        <v>3.4799999999999998E-2</v>
      </c>
      <c r="O28" s="234">
        <v>2.4399999999999998E-2</v>
      </c>
    </row>
    <row r="29" spans="1:15" ht="24.95" customHeight="1" x14ac:dyDescent="0.2">
      <c r="A29" s="460"/>
      <c r="B29" s="462"/>
      <c r="C29" s="437"/>
      <c r="D29" s="217" t="s">
        <v>68</v>
      </c>
      <c r="E29" s="94"/>
      <c r="F29" s="219">
        <v>4.6699999999999998E-2</v>
      </c>
      <c r="G29" s="224">
        <v>3.8800000000000001E-2</v>
      </c>
      <c r="H29" s="172"/>
      <c r="I29" s="451"/>
      <c r="J29" s="426"/>
      <c r="K29" s="437"/>
      <c r="L29" s="217" t="s">
        <v>68</v>
      </c>
      <c r="M29" s="94"/>
      <c r="N29" s="151">
        <v>5.4699999999999999E-2</v>
      </c>
      <c r="O29" s="234">
        <v>4.2699999999999995E-2</v>
      </c>
    </row>
    <row r="30" spans="1:15" ht="24.95" customHeight="1" thickBot="1" x14ac:dyDescent="0.25">
      <c r="A30" s="460"/>
      <c r="B30" s="463"/>
      <c r="C30" s="436"/>
      <c r="D30" s="216" t="s">
        <v>69</v>
      </c>
      <c r="E30" s="95"/>
      <c r="F30" s="155">
        <v>7.2800000000000004E-2</v>
      </c>
      <c r="G30" s="225">
        <v>6.3099999999999989E-2</v>
      </c>
      <c r="H30" s="172"/>
      <c r="I30" s="451"/>
      <c r="J30" s="427"/>
      <c r="K30" s="436"/>
      <c r="L30" s="216" t="s">
        <v>69</v>
      </c>
      <c r="M30" s="95"/>
      <c r="N30" s="173">
        <v>8.9499999999999996E-2</v>
      </c>
      <c r="O30" s="235">
        <v>7.4499999999999997E-2</v>
      </c>
    </row>
    <row r="31" spans="1:15" ht="24.95" customHeight="1" x14ac:dyDescent="0.2">
      <c r="A31" s="460"/>
      <c r="B31" s="440" t="s">
        <v>165</v>
      </c>
      <c r="C31" s="431" t="s">
        <v>2</v>
      </c>
      <c r="D31" s="215" t="s">
        <v>62</v>
      </c>
      <c r="E31" s="96"/>
      <c r="F31" s="157">
        <v>1.5E-3</v>
      </c>
      <c r="G31" s="223">
        <v>1.1999999999999999E-3</v>
      </c>
      <c r="H31" s="172"/>
      <c r="I31" s="451"/>
      <c r="J31" s="425" t="s">
        <v>170</v>
      </c>
      <c r="K31" s="425" t="s">
        <v>61</v>
      </c>
      <c r="L31" s="215" t="s">
        <v>62</v>
      </c>
      <c r="M31" s="96"/>
      <c r="N31" s="157">
        <v>2.9999999999999997E-4</v>
      </c>
      <c r="O31" s="233">
        <v>2.0000000000000001E-4</v>
      </c>
    </row>
    <row r="32" spans="1:15" ht="24.95" customHeight="1" x14ac:dyDescent="0.2">
      <c r="A32" s="460"/>
      <c r="B32" s="441"/>
      <c r="C32" s="432"/>
      <c r="D32" s="217" t="s">
        <v>63</v>
      </c>
      <c r="E32" s="94"/>
      <c r="F32" s="219">
        <v>3.9000000000000003E-3</v>
      </c>
      <c r="G32" s="224">
        <v>2.3999999999999998E-3</v>
      </c>
      <c r="H32" s="172"/>
      <c r="I32" s="451"/>
      <c r="J32" s="426"/>
      <c r="K32" s="426"/>
      <c r="L32" s="217" t="s">
        <v>63</v>
      </c>
      <c r="M32" s="94"/>
      <c r="N32" s="151">
        <v>2.5000000000000001E-3</v>
      </c>
      <c r="O32" s="234">
        <v>2E-3</v>
      </c>
    </row>
    <row r="33" spans="1:15" ht="24.95" customHeight="1" x14ac:dyDescent="0.2">
      <c r="A33" s="460"/>
      <c r="B33" s="441"/>
      <c r="C33" s="432"/>
      <c r="D33" s="217" t="s">
        <v>64</v>
      </c>
      <c r="E33" s="94"/>
      <c r="F33" s="219">
        <v>8.1000000000000013E-3</v>
      </c>
      <c r="G33" s="224">
        <v>6.0000000000000001E-3</v>
      </c>
      <c r="H33" s="172"/>
      <c r="I33" s="451"/>
      <c r="J33" s="426"/>
      <c r="K33" s="426"/>
      <c r="L33" s="217" t="s">
        <v>64</v>
      </c>
      <c r="M33" s="94"/>
      <c r="N33" s="151">
        <v>5.8999999999999999E-3</v>
      </c>
      <c r="O33" s="234">
        <v>4.8999999999999998E-3</v>
      </c>
    </row>
    <row r="34" spans="1:15" ht="24.95" customHeight="1" x14ac:dyDescent="0.2">
      <c r="A34" s="460"/>
      <c r="B34" s="441"/>
      <c r="C34" s="432"/>
      <c r="D34" s="217" t="s">
        <v>65</v>
      </c>
      <c r="E34" s="94"/>
      <c r="F34" s="219">
        <v>1.49E-2</v>
      </c>
      <c r="G34" s="224">
        <v>1.1599999999999999E-2</v>
      </c>
      <c r="H34" s="172"/>
      <c r="I34" s="451"/>
      <c r="J34" s="426"/>
      <c r="K34" s="426"/>
      <c r="L34" s="217" t="s">
        <v>65</v>
      </c>
      <c r="M34" s="94"/>
      <c r="N34" s="151">
        <v>9.1999999999999998E-3</v>
      </c>
      <c r="O34" s="234">
        <v>7.7000000000000002E-3</v>
      </c>
    </row>
    <row r="35" spans="1:15" ht="24.95" customHeight="1" x14ac:dyDescent="0.2">
      <c r="A35" s="460"/>
      <c r="B35" s="441"/>
      <c r="C35" s="432"/>
      <c r="D35" s="217" t="s">
        <v>66</v>
      </c>
      <c r="E35" s="94"/>
      <c r="F35" s="219">
        <v>2.3900000000000001E-2</v>
      </c>
      <c r="G35" s="224">
        <v>1.9599999999999999E-2</v>
      </c>
      <c r="H35" s="172"/>
      <c r="I35" s="451"/>
      <c r="J35" s="426"/>
      <c r="K35" s="426"/>
      <c r="L35" s="217" t="s">
        <v>66</v>
      </c>
      <c r="M35" s="94"/>
      <c r="N35" s="151">
        <v>1.8600000000000002E-2</v>
      </c>
      <c r="O35" s="234">
        <v>1.5700000000000002E-2</v>
      </c>
    </row>
    <row r="36" spans="1:15" ht="24.95" customHeight="1" x14ac:dyDescent="0.2">
      <c r="A36" s="460"/>
      <c r="B36" s="441"/>
      <c r="C36" s="432"/>
      <c r="D36" s="217" t="s">
        <v>67</v>
      </c>
      <c r="E36" s="94"/>
      <c r="F36" s="219">
        <v>3.73E-2</v>
      </c>
      <c r="G36" s="224">
        <v>3.0899999999999997E-2</v>
      </c>
      <c r="H36" s="172"/>
      <c r="I36" s="451"/>
      <c r="J36" s="426"/>
      <c r="K36" s="426"/>
      <c r="L36" s="217" t="s">
        <v>67</v>
      </c>
      <c r="M36" s="94"/>
      <c r="N36" s="151">
        <v>3.73E-2</v>
      </c>
      <c r="O36" s="234">
        <v>3.4099999999999998E-2</v>
      </c>
    </row>
    <row r="37" spans="1:15" ht="24.95" customHeight="1" thickBot="1" x14ac:dyDescent="0.25">
      <c r="A37" s="460"/>
      <c r="B37" s="441"/>
      <c r="C37" s="432"/>
      <c r="D37" s="217" t="s">
        <v>68</v>
      </c>
      <c r="E37" s="94"/>
      <c r="F37" s="219">
        <v>5.2699999999999997E-2</v>
      </c>
      <c r="G37" s="224">
        <v>4.4299999999999999E-2</v>
      </c>
      <c r="H37" s="172"/>
      <c r="I37" s="451"/>
      <c r="J37" s="426"/>
      <c r="K37" s="427"/>
      <c r="L37" s="217" t="s">
        <v>68</v>
      </c>
      <c r="M37" s="94"/>
      <c r="N37" s="151">
        <v>5.5500000000000001E-2</v>
      </c>
      <c r="O37" s="234">
        <v>5.1900000000000002E-2</v>
      </c>
    </row>
    <row r="38" spans="1:15" ht="24.95" customHeight="1" thickBot="1" x14ac:dyDescent="0.25">
      <c r="A38" s="460"/>
      <c r="B38" s="441"/>
      <c r="C38" s="433"/>
      <c r="D38" s="216" t="s">
        <v>69</v>
      </c>
      <c r="E38" s="95"/>
      <c r="F38" s="155">
        <v>7.9100000000000004E-2</v>
      </c>
      <c r="G38" s="225">
        <v>6.9000000000000006E-2</v>
      </c>
      <c r="H38" s="172"/>
      <c r="I38" s="451"/>
      <c r="J38" s="428" t="s">
        <v>171</v>
      </c>
      <c r="K38" s="431" t="s">
        <v>6</v>
      </c>
      <c r="L38" s="215" t="s">
        <v>62</v>
      </c>
      <c r="M38" s="96"/>
      <c r="N38" s="157">
        <v>1.09E-2</v>
      </c>
      <c r="O38" s="233">
        <v>7.4999999999999997E-3</v>
      </c>
    </row>
    <row r="39" spans="1:15" ht="24.95" customHeight="1" x14ac:dyDescent="0.2">
      <c r="A39" s="460"/>
      <c r="B39" s="441"/>
      <c r="C39" s="431" t="s">
        <v>3</v>
      </c>
      <c r="D39" s="215" t="s">
        <v>62</v>
      </c>
      <c r="E39" s="96"/>
      <c r="F39" s="157">
        <v>1.1999999999999999E-3</v>
      </c>
      <c r="G39" s="223">
        <v>8.0000000000000004E-4</v>
      </c>
      <c r="H39" s="172"/>
      <c r="I39" s="451"/>
      <c r="J39" s="429"/>
      <c r="K39" s="432"/>
      <c r="L39" s="217" t="s">
        <v>63</v>
      </c>
      <c r="M39" s="94"/>
      <c r="N39" s="151">
        <v>1.61E-2</v>
      </c>
      <c r="O39" s="234">
        <v>1.32E-2</v>
      </c>
    </row>
    <row r="40" spans="1:15" ht="24.95" customHeight="1" x14ac:dyDescent="0.2">
      <c r="A40" s="460"/>
      <c r="B40" s="441"/>
      <c r="C40" s="432"/>
      <c r="D40" s="217" t="s">
        <v>63</v>
      </c>
      <c r="E40" s="94"/>
      <c r="F40" s="219">
        <v>2.8999999999999998E-3</v>
      </c>
      <c r="G40" s="224">
        <v>1.6000000000000001E-3</v>
      </c>
      <c r="H40" s="172"/>
      <c r="I40" s="451"/>
      <c r="J40" s="429"/>
      <c r="K40" s="432"/>
      <c r="L40" s="217" t="s">
        <v>64</v>
      </c>
      <c r="M40" s="94"/>
      <c r="N40" s="151">
        <v>3.0899999999999997E-2</v>
      </c>
      <c r="O40" s="234">
        <v>2.12E-2</v>
      </c>
    </row>
    <row r="41" spans="1:15" ht="24.95" customHeight="1" x14ac:dyDescent="0.2">
      <c r="A41" s="460"/>
      <c r="B41" s="441"/>
      <c r="C41" s="432"/>
      <c r="D41" s="217" t="s">
        <v>64</v>
      </c>
      <c r="E41" s="94"/>
      <c r="F41" s="219">
        <v>6.8999999999999999E-3</v>
      </c>
      <c r="G41" s="224">
        <v>4.7999999999999996E-3</v>
      </c>
      <c r="H41" s="172"/>
      <c r="I41" s="451"/>
      <c r="J41" s="429"/>
      <c r="K41" s="432"/>
      <c r="L41" s="217" t="s">
        <v>65</v>
      </c>
      <c r="M41" s="94"/>
      <c r="N41" s="151">
        <v>4.8000000000000001E-2</v>
      </c>
      <c r="O41" s="234">
        <v>3.73E-2</v>
      </c>
    </row>
    <row r="42" spans="1:15" ht="24.95" customHeight="1" x14ac:dyDescent="0.2">
      <c r="A42" s="460"/>
      <c r="B42" s="441"/>
      <c r="C42" s="432"/>
      <c r="D42" s="217" t="s">
        <v>65</v>
      </c>
      <c r="E42" s="94"/>
      <c r="F42" s="219">
        <v>1.34E-2</v>
      </c>
      <c r="G42" s="224">
        <v>0.01</v>
      </c>
      <c r="H42" s="172"/>
      <c r="I42" s="451"/>
      <c r="J42" s="429"/>
      <c r="K42" s="432"/>
      <c r="L42" s="217" t="s">
        <v>66</v>
      </c>
      <c r="M42" s="94"/>
      <c r="N42" s="151">
        <v>6.3899999999999998E-2</v>
      </c>
      <c r="O42" s="234">
        <v>5.2199999999999996E-2</v>
      </c>
    </row>
    <row r="43" spans="1:15" ht="24.95" customHeight="1" x14ac:dyDescent="0.2">
      <c r="A43" s="460"/>
      <c r="B43" s="441"/>
      <c r="C43" s="432"/>
      <c r="D43" s="217" t="s">
        <v>66</v>
      </c>
      <c r="E43" s="94"/>
      <c r="F43" s="219">
        <v>2.1400000000000002E-2</v>
      </c>
      <c r="G43" s="224">
        <v>1.7299999999999999E-2</v>
      </c>
      <c r="H43" s="172"/>
      <c r="I43" s="451"/>
      <c r="J43" s="429"/>
      <c r="K43" s="432"/>
      <c r="L43" s="217" t="s">
        <v>67</v>
      </c>
      <c r="M43" s="94"/>
      <c r="N43" s="151">
        <v>7.8600000000000003E-2</v>
      </c>
      <c r="O43" s="234">
        <v>6.5599999999999992E-2</v>
      </c>
    </row>
    <row r="44" spans="1:15" ht="24.95" customHeight="1" x14ac:dyDescent="0.2">
      <c r="A44" s="460"/>
      <c r="B44" s="441"/>
      <c r="C44" s="432"/>
      <c r="D44" s="217" t="s">
        <v>67</v>
      </c>
      <c r="E44" s="94"/>
      <c r="F44" s="219">
        <v>3.3599999999999998E-2</v>
      </c>
      <c r="G44" s="224">
        <v>2.7699999999999999E-2</v>
      </c>
      <c r="H44" s="172"/>
      <c r="I44" s="451"/>
      <c r="J44" s="429"/>
      <c r="K44" s="432"/>
      <c r="L44" s="217" t="s">
        <v>68</v>
      </c>
      <c r="M44" s="94"/>
      <c r="N44" s="151">
        <v>9.06E-2</v>
      </c>
      <c r="O44" s="234">
        <v>7.6799999999999993E-2</v>
      </c>
    </row>
    <row r="45" spans="1:15" ht="24.95" customHeight="1" thickBot="1" x14ac:dyDescent="0.25">
      <c r="A45" s="460"/>
      <c r="B45" s="441"/>
      <c r="C45" s="432"/>
      <c r="D45" s="217" t="s">
        <v>68</v>
      </c>
      <c r="E45" s="94"/>
      <c r="F45" s="219">
        <v>4.8899999999999999E-2</v>
      </c>
      <c r="G45" s="224">
        <v>4.0599999999999997E-2</v>
      </c>
      <c r="H45" s="172"/>
      <c r="I45" s="451"/>
      <c r="J45" s="429"/>
      <c r="K45" s="433"/>
      <c r="L45" s="216" t="s">
        <v>69</v>
      </c>
      <c r="M45" s="95"/>
      <c r="N45" s="173">
        <v>0.11070000000000001</v>
      </c>
      <c r="O45" s="235">
        <v>9.4600000000000004E-2</v>
      </c>
    </row>
    <row r="46" spans="1:15" ht="24.95" customHeight="1" thickBot="1" x14ac:dyDescent="0.25">
      <c r="A46" s="464"/>
      <c r="B46" s="442"/>
      <c r="C46" s="443"/>
      <c r="D46" s="226" t="s">
        <v>69</v>
      </c>
      <c r="E46" s="227"/>
      <c r="F46" s="228">
        <v>7.5800000000000006E-2</v>
      </c>
      <c r="G46" s="229">
        <v>6.59E-2</v>
      </c>
      <c r="H46" s="172"/>
      <c r="I46" s="451"/>
      <c r="J46" s="429"/>
      <c r="K46" s="431" t="s">
        <v>7</v>
      </c>
      <c r="L46" s="215" t="s">
        <v>62</v>
      </c>
      <c r="M46" s="96"/>
      <c r="N46" s="157">
        <v>1.1000000000000001E-3</v>
      </c>
      <c r="O46" s="233">
        <v>5.9999999999999995E-4</v>
      </c>
    </row>
    <row r="47" spans="1:15" ht="24.95" customHeight="1" x14ac:dyDescent="0.2">
      <c r="A47" s="148"/>
      <c r="B47" s="148"/>
      <c r="C47" s="148"/>
      <c r="D47" s="251" t="s">
        <v>163</v>
      </c>
      <c r="E47" s="248">
        <f>SUM(E17:E46)</f>
        <v>0</v>
      </c>
      <c r="F47" s="148"/>
      <c r="G47" s="148"/>
      <c r="H47" s="148"/>
      <c r="I47" s="451"/>
      <c r="J47" s="429"/>
      <c r="K47" s="432"/>
      <c r="L47" s="217" t="s">
        <v>63</v>
      </c>
      <c r="M47" s="94"/>
      <c r="N47" s="151">
        <v>5.8999999999999999E-3</v>
      </c>
      <c r="O47" s="234">
        <v>2.8999999999999998E-3</v>
      </c>
    </row>
    <row r="48" spans="1:15" ht="24.95" customHeight="1" x14ac:dyDescent="0.2">
      <c r="A48" s="148"/>
      <c r="B48" s="148"/>
      <c r="C48" s="148"/>
      <c r="D48" s="148"/>
      <c r="E48" s="148"/>
      <c r="F48" s="148"/>
      <c r="G48" s="148"/>
      <c r="H48" s="148"/>
      <c r="I48" s="451"/>
      <c r="J48" s="429"/>
      <c r="K48" s="432"/>
      <c r="L48" s="217" t="s">
        <v>64</v>
      </c>
      <c r="M48" s="94"/>
      <c r="N48" s="151">
        <v>1.6E-2</v>
      </c>
      <c r="O48" s="234">
        <v>8.199999999999999E-3</v>
      </c>
    </row>
    <row r="49" spans="1:15" ht="24.95" customHeight="1" x14ac:dyDescent="0.2">
      <c r="A49" s="148"/>
      <c r="B49" s="148"/>
      <c r="C49" s="148"/>
      <c r="D49" s="148"/>
      <c r="E49" s="148"/>
      <c r="F49" s="148"/>
      <c r="G49" s="148"/>
      <c r="H49" s="148"/>
      <c r="I49" s="451"/>
      <c r="J49" s="429"/>
      <c r="K49" s="432"/>
      <c r="L49" s="217" t="s">
        <v>65</v>
      </c>
      <c r="M49" s="94"/>
      <c r="N49" s="151">
        <v>1.9199999999999998E-2</v>
      </c>
      <c r="O49" s="234">
        <v>1.3999999999999999E-2</v>
      </c>
    </row>
    <row r="50" spans="1:15" ht="24.95" customHeight="1" x14ac:dyDescent="0.2">
      <c r="A50" s="148"/>
      <c r="B50" s="148"/>
      <c r="C50" s="148"/>
      <c r="D50" s="148"/>
      <c r="E50" s="148"/>
      <c r="F50" s="148"/>
      <c r="G50" s="148"/>
      <c r="H50" s="148"/>
      <c r="I50" s="451"/>
      <c r="J50" s="429"/>
      <c r="K50" s="432"/>
      <c r="L50" s="217" t="s">
        <v>66</v>
      </c>
      <c r="M50" s="94"/>
      <c r="N50" s="151">
        <v>3.7000000000000005E-2</v>
      </c>
      <c r="O50" s="234">
        <v>2.7000000000000003E-2</v>
      </c>
    </row>
    <row r="51" spans="1:15" ht="24.95" customHeight="1" x14ac:dyDescent="0.2">
      <c r="A51" s="148"/>
      <c r="B51" s="148"/>
      <c r="C51" s="148"/>
      <c r="D51" s="148"/>
      <c r="E51" s="148"/>
      <c r="F51" s="148"/>
      <c r="G51" s="148"/>
      <c r="H51" s="148"/>
      <c r="I51" s="451"/>
      <c r="J51" s="429"/>
      <c r="K51" s="432"/>
      <c r="L51" s="217" t="s">
        <v>67</v>
      </c>
      <c r="M51" s="94"/>
      <c r="N51" s="151">
        <v>5.4199999999999998E-2</v>
      </c>
      <c r="O51" s="234">
        <v>4.3099999999999999E-2</v>
      </c>
    </row>
    <row r="52" spans="1:15" ht="24.95" customHeight="1" x14ac:dyDescent="0.2">
      <c r="A52" s="148"/>
      <c r="B52" s="148"/>
      <c r="C52" s="148"/>
      <c r="D52" s="148"/>
      <c r="E52" s="148"/>
      <c r="F52" s="148"/>
      <c r="G52" s="148"/>
      <c r="H52" s="148"/>
      <c r="I52" s="451"/>
      <c r="J52" s="429"/>
      <c r="K52" s="432"/>
      <c r="L52" s="217" t="s">
        <v>68</v>
      </c>
      <c r="M52" s="94"/>
      <c r="N52" s="151">
        <v>6.9800000000000001E-2</v>
      </c>
      <c r="O52" s="234">
        <v>5.7699999999999994E-2</v>
      </c>
    </row>
    <row r="53" spans="1:15" ht="24.95" customHeight="1" thickBot="1" x14ac:dyDescent="0.25">
      <c r="A53" s="148"/>
      <c r="B53" s="148"/>
      <c r="C53" s="148"/>
      <c r="D53" s="148"/>
      <c r="E53" s="148"/>
      <c r="F53" s="148"/>
      <c r="G53" s="148"/>
      <c r="H53" s="148"/>
      <c r="I53" s="452"/>
      <c r="J53" s="430"/>
      <c r="K53" s="434"/>
      <c r="L53" s="236" t="s">
        <v>69</v>
      </c>
      <c r="M53" s="237"/>
      <c r="N53" s="238">
        <v>9.5399999999999985E-2</v>
      </c>
      <c r="O53" s="239">
        <v>8.1000000000000003E-2</v>
      </c>
    </row>
    <row r="54" spans="1:15" ht="24.95" customHeight="1" x14ac:dyDescent="0.2">
      <c r="A54" s="148"/>
      <c r="B54" s="148"/>
      <c r="C54" s="148"/>
      <c r="D54" s="148"/>
      <c r="E54" s="148"/>
      <c r="F54" s="148"/>
      <c r="G54" s="148"/>
      <c r="H54" s="148"/>
      <c r="I54" s="162"/>
      <c r="J54" s="172"/>
      <c r="K54" s="172"/>
      <c r="L54" s="251" t="s">
        <v>163</v>
      </c>
      <c r="M54" s="248">
        <f>SUM(M17:M53)</f>
        <v>0</v>
      </c>
      <c r="N54" s="172"/>
      <c r="O54" s="148"/>
    </row>
    <row r="55" spans="1:15" ht="24.95" customHeight="1" x14ac:dyDescent="0.2">
      <c r="A55" s="148"/>
      <c r="B55" s="148"/>
      <c r="C55" s="148"/>
      <c r="D55" s="148"/>
      <c r="E55" s="148"/>
      <c r="F55" s="148"/>
      <c r="G55" s="148"/>
      <c r="H55" s="148"/>
      <c r="I55" s="162"/>
      <c r="J55" s="172"/>
      <c r="K55" s="172"/>
      <c r="L55" s="162"/>
      <c r="M55" s="172"/>
      <c r="N55" s="172"/>
      <c r="O55" s="148"/>
    </row>
    <row r="56" spans="1:15" ht="24.95" customHeight="1" x14ac:dyDescent="0.2">
      <c r="A56" s="148"/>
      <c r="B56" s="148"/>
      <c r="C56" s="148"/>
      <c r="D56" s="148"/>
      <c r="E56" s="148"/>
      <c r="F56" s="148"/>
      <c r="G56" s="148"/>
      <c r="H56" s="148"/>
      <c r="I56" s="162"/>
      <c r="J56" s="172"/>
      <c r="K56" s="172"/>
      <c r="L56" s="162"/>
      <c r="M56" s="172"/>
      <c r="N56" s="172"/>
      <c r="O56" s="148"/>
    </row>
    <row r="57" spans="1:15" ht="24.95" customHeight="1" x14ac:dyDescent="0.2">
      <c r="A57" s="148"/>
      <c r="B57" s="148"/>
      <c r="C57" s="148"/>
      <c r="D57" s="148"/>
      <c r="E57" s="148"/>
      <c r="F57" s="148"/>
      <c r="G57" s="148"/>
      <c r="H57" s="148"/>
      <c r="I57" s="162"/>
      <c r="J57" s="172"/>
      <c r="K57" s="172"/>
      <c r="L57" s="162"/>
      <c r="M57" s="172"/>
      <c r="N57" s="172"/>
      <c r="O57" s="148"/>
    </row>
    <row r="58" spans="1:15" ht="24.95" customHeight="1" x14ac:dyDescent="0.2">
      <c r="A58" s="148"/>
      <c r="B58" s="148"/>
      <c r="C58" s="148"/>
      <c r="D58" s="148"/>
      <c r="E58" s="148"/>
      <c r="F58" s="148"/>
      <c r="G58" s="148"/>
      <c r="H58" s="148"/>
      <c r="I58" s="162"/>
      <c r="J58" s="172"/>
      <c r="K58" s="172"/>
      <c r="L58" s="162"/>
      <c r="M58" s="172"/>
      <c r="N58" s="172"/>
      <c r="O58" s="148"/>
    </row>
    <row r="59" spans="1:15" ht="24.95" customHeight="1" x14ac:dyDescent="0.2">
      <c r="A59" s="148"/>
      <c r="B59" s="148"/>
      <c r="C59" s="148"/>
      <c r="D59" s="148"/>
      <c r="E59" s="148"/>
      <c r="F59" s="148"/>
      <c r="G59" s="148"/>
      <c r="H59" s="148"/>
      <c r="I59" s="162"/>
      <c r="J59" s="172"/>
      <c r="K59" s="172"/>
      <c r="L59" s="162"/>
      <c r="M59" s="172"/>
      <c r="N59" s="172"/>
      <c r="O59" s="148"/>
    </row>
    <row r="60" spans="1:15" ht="24.95" customHeight="1" x14ac:dyDescent="0.2">
      <c r="A60" s="148"/>
      <c r="B60" s="148"/>
      <c r="C60" s="148"/>
      <c r="D60" s="148"/>
      <c r="E60" s="148"/>
      <c r="F60" s="148"/>
      <c r="G60" s="148"/>
      <c r="H60" s="148"/>
      <c r="I60" s="162"/>
      <c r="J60" s="172"/>
      <c r="K60" s="172"/>
      <c r="L60" s="162"/>
      <c r="M60" s="172"/>
      <c r="N60" s="172"/>
      <c r="O60" s="148"/>
    </row>
    <row r="61" spans="1:15" ht="24.95" customHeight="1" x14ac:dyDescent="0.2">
      <c r="A61" s="148"/>
      <c r="B61" s="148"/>
      <c r="C61" s="148"/>
      <c r="D61" s="148"/>
      <c r="E61" s="148"/>
      <c r="F61" s="148"/>
      <c r="G61" s="148"/>
      <c r="H61" s="148"/>
      <c r="I61" s="162"/>
      <c r="J61" s="172"/>
      <c r="K61" s="172"/>
      <c r="L61" s="162"/>
      <c r="M61" s="172"/>
      <c r="N61" s="172"/>
      <c r="O61" s="148"/>
    </row>
    <row r="62" spans="1:15" ht="24.95" customHeight="1" x14ac:dyDescent="0.2">
      <c r="A62" s="148"/>
      <c r="B62" s="148"/>
      <c r="C62" s="148"/>
      <c r="D62" s="148"/>
      <c r="E62" s="148"/>
      <c r="F62" s="148"/>
      <c r="G62" s="148"/>
      <c r="H62" s="148"/>
      <c r="I62" s="162"/>
      <c r="J62" s="172"/>
      <c r="K62" s="172"/>
      <c r="L62" s="162"/>
      <c r="M62" s="172"/>
      <c r="N62" s="172"/>
      <c r="O62" s="148"/>
    </row>
    <row r="63" spans="1:15" ht="24.95" customHeight="1" x14ac:dyDescent="0.2">
      <c r="B63" s="148"/>
      <c r="C63" s="148"/>
      <c r="D63" s="148"/>
      <c r="E63" s="148"/>
      <c r="F63" s="148"/>
      <c r="G63" s="148"/>
      <c r="H63" s="148"/>
      <c r="I63" s="162"/>
      <c r="J63" s="172"/>
      <c r="K63" s="172"/>
      <c r="L63" s="162"/>
      <c r="M63" s="172"/>
      <c r="N63" s="172"/>
      <c r="O63" s="148"/>
    </row>
    <row r="64" spans="1:15" ht="24.95" customHeight="1" x14ac:dyDescent="0.2">
      <c r="B64" s="148"/>
      <c r="C64" s="148"/>
      <c r="D64" s="148"/>
      <c r="E64" s="148"/>
      <c r="F64" s="148"/>
      <c r="G64" s="148"/>
      <c r="H64" s="148"/>
      <c r="I64" s="162"/>
      <c r="J64" s="172"/>
      <c r="K64" s="172"/>
      <c r="L64" s="162"/>
      <c r="M64" s="172"/>
      <c r="N64" s="172"/>
      <c r="O64" s="148"/>
    </row>
    <row r="65" spans="2:15" ht="24.95" customHeight="1" x14ac:dyDescent="0.2">
      <c r="B65" s="148"/>
      <c r="C65" s="148"/>
      <c r="D65" s="148"/>
      <c r="E65" s="148"/>
      <c r="F65" s="148"/>
      <c r="G65" s="148"/>
      <c r="H65" s="148"/>
      <c r="I65" s="162"/>
      <c r="J65" s="172"/>
      <c r="K65" s="172"/>
      <c r="L65" s="162"/>
      <c r="M65" s="172"/>
      <c r="N65" s="172"/>
      <c r="O65" s="148"/>
    </row>
    <row r="66" spans="2:15" ht="24.95" customHeight="1" x14ac:dyDescent="0.2">
      <c r="B66" s="148"/>
      <c r="C66" s="148"/>
      <c r="D66" s="148"/>
      <c r="E66" s="148"/>
      <c r="F66" s="148"/>
      <c r="G66" s="148"/>
      <c r="H66" s="148"/>
      <c r="I66" s="162"/>
      <c r="J66" s="172"/>
      <c r="K66" s="172"/>
      <c r="L66" s="162"/>
      <c r="M66" s="172"/>
      <c r="N66" s="172"/>
      <c r="O66" s="148"/>
    </row>
    <row r="67" spans="2:15" ht="24.95" customHeight="1" x14ac:dyDescent="0.2">
      <c r="B67" s="148"/>
      <c r="C67" s="148"/>
      <c r="D67" s="148"/>
      <c r="E67" s="148"/>
      <c r="F67" s="148"/>
      <c r="G67" s="148"/>
      <c r="H67" s="148"/>
      <c r="I67" s="162"/>
      <c r="J67" s="172"/>
      <c r="K67" s="172"/>
      <c r="L67" s="162"/>
      <c r="M67" s="172"/>
      <c r="N67" s="172"/>
      <c r="O67" s="148"/>
    </row>
    <row r="68" spans="2:15" ht="24.95" customHeight="1" x14ac:dyDescent="0.2">
      <c r="B68" s="148"/>
      <c r="C68" s="148"/>
      <c r="D68" s="148"/>
      <c r="E68" s="148"/>
      <c r="F68" s="148"/>
      <c r="G68" s="148"/>
      <c r="H68" s="148"/>
      <c r="I68" s="162"/>
      <c r="J68" s="172"/>
      <c r="K68" s="172"/>
      <c r="L68" s="162"/>
      <c r="M68" s="172"/>
      <c r="N68" s="172"/>
      <c r="O68" s="148"/>
    </row>
    <row r="69" spans="2:15" ht="24.95" customHeight="1" x14ac:dyDescent="0.2">
      <c r="B69" s="148"/>
      <c r="C69" s="148"/>
      <c r="D69" s="148"/>
      <c r="E69" s="148"/>
      <c r="F69" s="148"/>
      <c r="G69" s="148"/>
      <c r="H69" s="148"/>
      <c r="I69" s="148"/>
      <c r="J69" s="148"/>
      <c r="K69" s="148"/>
      <c r="L69" s="162"/>
      <c r="M69" s="172"/>
      <c r="N69" s="172"/>
      <c r="O69" s="148"/>
    </row>
    <row r="70" spans="2:15" ht="24.95" customHeight="1" x14ac:dyDescent="0.2">
      <c r="B70" s="148"/>
      <c r="C70" s="148"/>
      <c r="D70" s="148"/>
      <c r="E70" s="148"/>
      <c r="F70" s="148"/>
      <c r="G70" s="148"/>
      <c r="H70" s="148"/>
      <c r="I70" s="148"/>
      <c r="J70" s="148"/>
      <c r="K70" s="148"/>
      <c r="L70" s="162"/>
      <c r="M70" s="172"/>
      <c r="N70" s="172"/>
      <c r="O70" s="148"/>
    </row>
    <row r="71" spans="2:15" ht="24.95" customHeight="1" x14ac:dyDescent="0.2">
      <c r="B71" s="148"/>
      <c r="C71" s="148"/>
      <c r="D71" s="148"/>
      <c r="E71" s="148"/>
      <c r="F71" s="148"/>
      <c r="G71" s="148"/>
      <c r="H71" s="148"/>
      <c r="I71" s="148"/>
      <c r="J71" s="148"/>
      <c r="K71" s="148"/>
      <c r="L71" s="162"/>
      <c r="M71" s="172"/>
      <c r="N71" s="172"/>
      <c r="O71" s="148"/>
    </row>
    <row r="72" spans="2:15" ht="24.95" customHeight="1" x14ac:dyDescent="0.2">
      <c r="B72" s="148"/>
      <c r="C72" s="148"/>
      <c r="D72" s="148"/>
      <c r="E72" s="148"/>
      <c r="F72" s="148"/>
      <c r="G72" s="148"/>
      <c r="H72" s="148"/>
      <c r="I72" s="148"/>
      <c r="J72" s="148"/>
      <c r="K72" s="148"/>
      <c r="L72" s="162"/>
      <c r="M72" s="172"/>
      <c r="N72" s="172"/>
      <c r="O72" s="148"/>
    </row>
    <row r="73" spans="2:15" ht="24.95" customHeight="1" x14ac:dyDescent="0.2">
      <c r="B73" s="148"/>
      <c r="C73" s="148"/>
      <c r="D73" s="148"/>
      <c r="E73" s="148"/>
      <c r="F73" s="148"/>
      <c r="G73" s="148"/>
      <c r="H73" s="148"/>
      <c r="I73" s="148"/>
      <c r="J73" s="148"/>
      <c r="K73" s="148"/>
      <c r="L73" s="162"/>
      <c r="M73" s="172"/>
      <c r="N73" s="172"/>
      <c r="O73" s="148"/>
    </row>
    <row r="74" spans="2:15" x14ac:dyDescent="0.2">
      <c r="B74" s="148"/>
      <c r="C74" s="148"/>
      <c r="D74" s="148"/>
      <c r="E74" s="148"/>
      <c r="F74" s="148"/>
      <c r="G74" s="148"/>
      <c r="H74" s="148"/>
      <c r="I74" s="148"/>
      <c r="J74" s="148"/>
      <c r="K74" s="148"/>
      <c r="L74" s="162"/>
      <c r="M74" s="158"/>
      <c r="N74" s="148"/>
      <c r="O74" s="148"/>
    </row>
    <row r="75" spans="2:15" x14ac:dyDescent="0.2">
      <c r="B75" s="148"/>
      <c r="C75" s="148"/>
      <c r="D75" s="148"/>
      <c r="E75" s="148"/>
      <c r="F75" s="148"/>
      <c r="G75" s="148"/>
      <c r="H75" s="148"/>
      <c r="I75" s="148"/>
      <c r="J75" s="148"/>
      <c r="K75" s="148"/>
      <c r="L75" s="162"/>
      <c r="M75" s="148"/>
      <c r="N75" s="148"/>
      <c r="O75" s="148"/>
    </row>
    <row r="76" spans="2:15" x14ac:dyDescent="0.2">
      <c r="B76" s="148"/>
      <c r="C76" s="148"/>
      <c r="D76" s="148"/>
      <c r="E76" s="148"/>
      <c r="F76" s="148"/>
      <c r="G76" s="148"/>
      <c r="H76" s="148"/>
      <c r="I76" s="148"/>
      <c r="J76" s="148"/>
      <c r="K76" s="148"/>
      <c r="L76" s="162"/>
      <c r="M76" s="148"/>
      <c r="N76" s="148"/>
      <c r="O76" s="148"/>
    </row>
    <row r="77" spans="2:15" x14ac:dyDescent="0.2">
      <c r="B77" s="148"/>
      <c r="C77" s="148"/>
      <c r="D77" s="148"/>
      <c r="E77" s="148"/>
      <c r="F77" s="148"/>
      <c r="G77" s="148"/>
      <c r="H77" s="148"/>
      <c r="I77" s="148"/>
      <c r="J77" s="148"/>
      <c r="K77" s="148"/>
      <c r="L77" s="162"/>
      <c r="M77" s="148"/>
      <c r="N77" s="148"/>
      <c r="O77" s="148"/>
    </row>
    <row r="78" spans="2:15" x14ac:dyDescent="0.2">
      <c r="B78" s="148"/>
      <c r="C78" s="148"/>
      <c r="D78" s="148"/>
      <c r="E78" s="148"/>
      <c r="F78" s="148"/>
      <c r="G78" s="148"/>
      <c r="H78" s="148"/>
      <c r="I78" s="148"/>
      <c r="J78" s="148"/>
      <c r="K78" s="148"/>
      <c r="L78" s="162"/>
      <c r="M78" s="148"/>
      <c r="N78" s="148"/>
      <c r="O78" s="148"/>
    </row>
    <row r="79" spans="2:15" x14ac:dyDescent="0.2">
      <c r="B79" s="148"/>
      <c r="C79" s="148"/>
      <c r="D79" s="148"/>
      <c r="E79" s="148"/>
      <c r="F79" s="148"/>
      <c r="G79" s="148"/>
      <c r="H79" s="148"/>
      <c r="I79" s="148"/>
      <c r="J79" s="148"/>
      <c r="K79" s="148"/>
      <c r="L79" s="162"/>
      <c r="M79" s="148"/>
      <c r="N79" s="148"/>
      <c r="O79" s="148"/>
    </row>
    <row r="80" spans="2:15" x14ac:dyDescent="0.2"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62"/>
      <c r="M80" s="148"/>
      <c r="N80" s="148"/>
      <c r="O80" s="148"/>
    </row>
    <row r="81" spans="2:15" x14ac:dyDescent="0.2">
      <c r="B81" s="148"/>
      <c r="C81" s="148"/>
      <c r="D81" s="148"/>
      <c r="E81" s="148"/>
      <c r="F81" s="148"/>
      <c r="G81" s="148"/>
      <c r="H81" s="148"/>
      <c r="I81" s="148"/>
      <c r="J81" s="148"/>
      <c r="K81" s="148"/>
      <c r="L81" s="162"/>
      <c r="M81" s="148"/>
      <c r="N81" s="148"/>
      <c r="O81" s="148"/>
    </row>
    <row r="82" spans="2:15" x14ac:dyDescent="0.2">
      <c r="B82" s="148"/>
      <c r="C82" s="148"/>
      <c r="D82" s="148"/>
      <c r="E82" s="148"/>
      <c r="F82" s="148"/>
      <c r="G82" s="148"/>
      <c r="H82" s="148"/>
      <c r="I82" s="148"/>
      <c r="J82" s="148"/>
      <c r="K82" s="148"/>
      <c r="L82" s="162"/>
      <c r="M82" s="148"/>
      <c r="N82" s="148"/>
      <c r="O82" s="148"/>
    </row>
    <row r="83" spans="2:15" x14ac:dyDescent="0.2">
      <c r="B83" s="148"/>
      <c r="C83" s="148"/>
      <c r="D83" s="148"/>
      <c r="E83" s="148"/>
      <c r="F83" s="148"/>
      <c r="G83" s="148"/>
      <c r="H83" s="148"/>
      <c r="I83" s="148"/>
      <c r="J83" s="148"/>
      <c r="K83" s="148"/>
      <c r="L83" s="162"/>
      <c r="M83" s="148"/>
      <c r="N83" s="148"/>
      <c r="O83" s="148"/>
    </row>
    <row r="84" spans="2:15" x14ac:dyDescent="0.2">
      <c r="B84" s="148"/>
      <c r="C84" s="148"/>
      <c r="D84" s="148"/>
      <c r="E84" s="148"/>
      <c r="F84" s="148"/>
      <c r="G84" s="148"/>
      <c r="H84" s="148"/>
      <c r="I84" s="148"/>
      <c r="J84" s="148"/>
      <c r="K84" s="148"/>
      <c r="L84" s="162"/>
      <c r="M84" s="148"/>
      <c r="N84" s="148"/>
      <c r="O84" s="148"/>
    </row>
    <row r="85" spans="2:15" x14ac:dyDescent="0.2">
      <c r="B85" s="148"/>
      <c r="C85" s="148"/>
      <c r="D85" s="148"/>
      <c r="E85" s="148"/>
      <c r="F85" s="148"/>
      <c r="G85" s="148"/>
      <c r="H85" s="148"/>
      <c r="I85" s="148"/>
      <c r="J85" s="148"/>
      <c r="K85" s="148"/>
      <c r="L85" s="162"/>
      <c r="M85" s="148"/>
      <c r="N85" s="148"/>
      <c r="O85" s="148"/>
    </row>
    <row r="86" spans="2:15" x14ac:dyDescent="0.2"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62"/>
      <c r="M86" s="148"/>
      <c r="N86" s="148"/>
      <c r="O86" s="148"/>
    </row>
    <row r="87" spans="2:15" x14ac:dyDescent="0.2">
      <c r="B87" s="148"/>
      <c r="C87" s="148"/>
      <c r="D87" s="148"/>
      <c r="E87" s="148"/>
      <c r="F87" s="148"/>
      <c r="G87" s="148"/>
      <c r="H87" s="148"/>
      <c r="I87" s="148"/>
      <c r="J87" s="148"/>
      <c r="K87" s="148"/>
      <c r="L87" s="162"/>
      <c r="M87" s="148"/>
      <c r="N87" s="148"/>
      <c r="O87" s="148"/>
    </row>
    <row r="88" spans="2:15" x14ac:dyDescent="0.2">
      <c r="B88" s="148"/>
      <c r="C88" s="148"/>
      <c r="D88" s="148"/>
      <c r="E88" s="148"/>
      <c r="F88" s="148"/>
      <c r="G88" s="148"/>
      <c r="H88" s="148"/>
      <c r="I88" s="148"/>
      <c r="J88" s="148"/>
      <c r="K88" s="148"/>
      <c r="L88" s="162"/>
      <c r="M88" s="148"/>
      <c r="N88" s="148"/>
      <c r="O88" s="148"/>
    </row>
    <row r="89" spans="2:15" x14ac:dyDescent="0.2">
      <c r="B89" s="148"/>
      <c r="C89" s="148"/>
      <c r="D89" s="148"/>
      <c r="E89" s="148"/>
      <c r="F89" s="148"/>
      <c r="G89" s="148"/>
      <c r="H89" s="148"/>
      <c r="I89" s="148"/>
      <c r="J89" s="148"/>
      <c r="K89" s="148"/>
      <c r="L89" s="162"/>
      <c r="M89" s="148"/>
      <c r="N89" s="148"/>
      <c r="O89" s="148"/>
    </row>
    <row r="90" spans="2:15" x14ac:dyDescent="0.2">
      <c r="B90" s="148"/>
      <c r="C90" s="148"/>
      <c r="D90" s="148"/>
      <c r="E90" s="148"/>
      <c r="F90" s="148"/>
      <c r="G90" s="148"/>
      <c r="H90" s="148"/>
      <c r="I90" s="148"/>
      <c r="J90" s="148"/>
      <c r="K90" s="148"/>
      <c r="L90" s="162"/>
      <c r="M90" s="148"/>
      <c r="N90" s="148"/>
      <c r="O90" s="148"/>
    </row>
    <row r="91" spans="2:15" x14ac:dyDescent="0.2">
      <c r="B91" s="148"/>
      <c r="C91" s="148"/>
      <c r="D91" s="148"/>
      <c r="E91" s="148"/>
      <c r="F91" s="148"/>
      <c r="G91" s="148"/>
      <c r="H91" s="148"/>
      <c r="I91" s="148"/>
      <c r="J91" s="148"/>
      <c r="K91" s="148"/>
      <c r="L91" s="162"/>
      <c r="M91" s="148"/>
      <c r="N91" s="148"/>
      <c r="O91" s="148"/>
    </row>
    <row r="92" spans="2:15" x14ac:dyDescent="0.2">
      <c r="B92" s="148"/>
      <c r="C92" s="148"/>
      <c r="D92" s="148"/>
      <c r="E92" s="148"/>
      <c r="F92" s="148"/>
      <c r="G92" s="148"/>
      <c r="H92" s="148"/>
      <c r="I92" s="148"/>
      <c r="J92" s="148"/>
      <c r="K92" s="148"/>
      <c r="L92" s="162"/>
      <c r="M92" s="148"/>
      <c r="N92" s="148"/>
      <c r="O92" s="148"/>
    </row>
    <row r="93" spans="2:15" x14ac:dyDescent="0.2">
      <c r="B93" s="148"/>
      <c r="C93" s="148"/>
      <c r="D93" s="148"/>
      <c r="E93" s="148"/>
      <c r="F93" s="148"/>
      <c r="G93" s="148"/>
      <c r="H93" s="148"/>
      <c r="I93" s="148"/>
      <c r="J93" s="148"/>
      <c r="K93" s="148"/>
      <c r="L93" s="162"/>
      <c r="M93" s="148"/>
      <c r="N93" s="148"/>
      <c r="O93" s="148"/>
    </row>
    <row r="94" spans="2:15" x14ac:dyDescent="0.2">
      <c r="B94" s="148"/>
      <c r="C94" s="148"/>
      <c r="D94" s="148"/>
      <c r="E94" s="148"/>
      <c r="F94" s="148"/>
      <c r="G94" s="148"/>
      <c r="H94" s="148"/>
      <c r="I94" s="148"/>
      <c r="J94" s="148"/>
      <c r="K94" s="148"/>
      <c r="L94" s="162"/>
      <c r="M94" s="148"/>
      <c r="N94" s="148"/>
      <c r="O94" s="148"/>
    </row>
    <row r="95" spans="2:15" x14ac:dyDescent="0.2">
      <c r="B95" s="148"/>
      <c r="C95" s="148"/>
      <c r="D95" s="148"/>
      <c r="E95" s="148"/>
      <c r="F95" s="148"/>
      <c r="G95" s="148"/>
      <c r="H95" s="148"/>
      <c r="I95" s="148"/>
      <c r="J95" s="148"/>
      <c r="K95" s="148"/>
      <c r="L95" s="162"/>
      <c r="M95" s="148"/>
      <c r="N95" s="148"/>
      <c r="O95" s="148"/>
    </row>
    <row r="96" spans="2:15" x14ac:dyDescent="0.2">
      <c r="B96" s="148"/>
      <c r="C96" s="148"/>
      <c r="D96" s="148"/>
      <c r="E96" s="148"/>
      <c r="F96" s="148"/>
      <c r="G96" s="148"/>
      <c r="H96" s="148"/>
      <c r="I96" s="148"/>
      <c r="J96" s="148"/>
      <c r="K96" s="148"/>
      <c r="L96" s="162"/>
      <c r="M96" s="148"/>
      <c r="N96" s="148"/>
      <c r="O96" s="148"/>
    </row>
    <row r="97" spans="2:15" x14ac:dyDescent="0.2">
      <c r="B97" s="148"/>
      <c r="C97" s="148"/>
      <c r="D97" s="148"/>
      <c r="E97" s="148"/>
      <c r="F97" s="148"/>
      <c r="G97" s="148"/>
      <c r="H97" s="148"/>
      <c r="I97" s="148"/>
      <c r="J97" s="148"/>
      <c r="K97" s="148"/>
      <c r="L97" s="162"/>
      <c r="M97" s="148"/>
      <c r="N97" s="148"/>
      <c r="O97" s="148"/>
    </row>
    <row r="98" spans="2:15" x14ac:dyDescent="0.2">
      <c r="B98" s="148"/>
      <c r="C98" s="148"/>
      <c r="D98" s="148"/>
      <c r="E98" s="148"/>
      <c r="F98" s="148"/>
      <c r="G98" s="148"/>
      <c r="H98" s="148"/>
      <c r="I98" s="148"/>
      <c r="J98" s="148"/>
      <c r="K98" s="148"/>
      <c r="L98" s="162"/>
      <c r="M98" s="148"/>
      <c r="N98" s="148"/>
      <c r="O98" s="148"/>
    </row>
    <row r="99" spans="2:15" x14ac:dyDescent="0.2">
      <c r="B99" s="148"/>
      <c r="C99" s="148"/>
      <c r="D99" s="148"/>
      <c r="E99" s="148"/>
      <c r="F99" s="148"/>
      <c r="G99" s="148"/>
      <c r="H99" s="148"/>
      <c r="I99" s="148"/>
      <c r="J99" s="148"/>
      <c r="K99" s="148"/>
      <c r="L99" s="162"/>
      <c r="M99" s="148"/>
      <c r="N99" s="148"/>
      <c r="O99" s="148"/>
    </row>
    <row r="100" spans="2:15" x14ac:dyDescent="0.2">
      <c r="B100" s="148"/>
      <c r="C100" s="148"/>
      <c r="D100" s="148"/>
      <c r="E100" s="148"/>
      <c r="F100" s="148"/>
      <c r="G100" s="148"/>
      <c r="H100" s="148"/>
      <c r="I100" s="148"/>
      <c r="J100" s="148"/>
      <c r="K100" s="148"/>
      <c r="L100" s="162"/>
      <c r="M100" s="148"/>
      <c r="N100" s="148"/>
      <c r="O100" s="148"/>
    </row>
    <row r="101" spans="2:15" x14ac:dyDescent="0.2">
      <c r="B101" s="148"/>
      <c r="C101" s="148"/>
      <c r="D101" s="148"/>
      <c r="E101" s="148"/>
      <c r="F101" s="148"/>
      <c r="G101" s="148"/>
      <c r="H101" s="148"/>
      <c r="I101" s="148"/>
      <c r="J101" s="148"/>
      <c r="K101" s="148"/>
      <c r="L101" s="162"/>
      <c r="M101" s="148"/>
      <c r="N101" s="148"/>
      <c r="O101" s="148"/>
    </row>
    <row r="102" spans="2:15" x14ac:dyDescent="0.2">
      <c r="B102" s="148"/>
      <c r="C102" s="148"/>
      <c r="D102" s="148"/>
      <c r="E102" s="148"/>
      <c r="F102" s="148"/>
      <c r="G102" s="148"/>
      <c r="H102" s="148"/>
      <c r="I102" s="148"/>
      <c r="J102" s="148"/>
      <c r="K102" s="148"/>
      <c r="L102" s="162"/>
      <c r="M102" s="148"/>
      <c r="N102" s="148"/>
      <c r="O102" s="148"/>
    </row>
    <row r="103" spans="2:15" x14ac:dyDescent="0.2">
      <c r="B103" s="148"/>
      <c r="C103" s="148"/>
      <c r="D103" s="148"/>
      <c r="E103" s="148"/>
      <c r="F103" s="148"/>
      <c r="G103" s="148"/>
      <c r="H103" s="148"/>
      <c r="I103" s="148"/>
      <c r="J103" s="148"/>
      <c r="K103" s="148"/>
      <c r="L103" s="162"/>
      <c r="M103" s="148"/>
      <c r="N103" s="148"/>
      <c r="O103" s="148"/>
    </row>
    <row r="104" spans="2:15" x14ac:dyDescent="0.2">
      <c r="B104" s="148"/>
      <c r="C104" s="148"/>
      <c r="D104" s="148"/>
      <c r="E104" s="148"/>
      <c r="F104" s="148"/>
      <c r="G104" s="148"/>
      <c r="H104" s="148"/>
      <c r="I104" s="148"/>
      <c r="J104" s="148"/>
      <c r="K104" s="148"/>
      <c r="L104" s="162"/>
      <c r="M104" s="148"/>
      <c r="N104" s="148"/>
      <c r="O104" s="148"/>
    </row>
    <row r="105" spans="2:15" x14ac:dyDescent="0.2">
      <c r="B105" s="148"/>
      <c r="C105" s="148"/>
      <c r="D105" s="148"/>
      <c r="E105" s="148"/>
      <c r="F105" s="148"/>
      <c r="G105" s="148"/>
      <c r="H105" s="148"/>
      <c r="I105" s="148"/>
      <c r="J105" s="148"/>
      <c r="K105" s="148"/>
      <c r="L105" s="162"/>
      <c r="M105" s="148"/>
      <c r="N105" s="148"/>
      <c r="O105" s="148"/>
    </row>
    <row r="106" spans="2:15" x14ac:dyDescent="0.2">
      <c r="B106" s="148"/>
      <c r="C106" s="148"/>
      <c r="D106" s="148"/>
      <c r="E106" s="148"/>
      <c r="F106" s="148"/>
      <c r="G106" s="148"/>
      <c r="H106" s="148"/>
      <c r="I106" s="148"/>
      <c r="J106" s="148"/>
      <c r="K106" s="148"/>
      <c r="L106" s="162"/>
      <c r="M106" s="148"/>
      <c r="N106" s="148"/>
      <c r="O106" s="148"/>
    </row>
    <row r="107" spans="2:15" x14ac:dyDescent="0.2">
      <c r="B107" s="148"/>
      <c r="C107" s="148"/>
      <c r="D107" s="148"/>
      <c r="E107" s="148"/>
      <c r="F107" s="148"/>
      <c r="G107" s="148"/>
      <c r="H107" s="148"/>
      <c r="I107" s="148"/>
      <c r="J107" s="148"/>
      <c r="K107" s="148"/>
      <c r="L107" s="162"/>
      <c r="M107" s="148"/>
      <c r="N107" s="148"/>
      <c r="O107" s="148"/>
    </row>
    <row r="108" spans="2:15" x14ac:dyDescent="0.2">
      <c r="B108" s="148"/>
      <c r="C108" s="148"/>
      <c r="D108" s="148"/>
      <c r="E108" s="148"/>
      <c r="F108" s="148"/>
      <c r="G108" s="148"/>
      <c r="H108" s="148"/>
      <c r="I108" s="148"/>
      <c r="J108" s="148"/>
      <c r="K108" s="148"/>
      <c r="L108" s="162"/>
      <c r="M108" s="148"/>
      <c r="N108" s="148"/>
      <c r="O108" s="148"/>
    </row>
    <row r="109" spans="2:15" x14ac:dyDescent="0.2">
      <c r="B109" s="148"/>
      <c r="C109" s="148"/>
      <c r="D109" s="148"/>
      <c r="E109" s="148"/>
      <c r="F109" s="148"/>
      <c r="G109" s="148"/>
      <c r="H109" s="148"/>
      <c r="I109" s="148"/>
      <c r="J109" s="148"/>
      <c r="K109" s="148"/>
      <c r="L109" s="162"/>
      <c r="M109" s="148"/>
      <c r="N109" s="148"/>
      <c r="O109" s="148"/>
    </row>
    <row r="110" spans="2:15" x14ac:dyDescent="0.2">
      <c r="B110" s="148"/>
      <c r="C110" s="148"/>
      <c r="D110" s="148"/>
      <c r="E110" s="148"/>
      <c r="F110" s="148"/>
      <c r="G110" s="148"/>
      <c r="H110" s="148"/>
      <c r="I110" s="148"/>
      <c r="J110" s="148"/>
      <c r="K110" s="148"/>
      <c r="L110" s="162"/>
      <c r="M110" s="148"/>
      <c r="N110" s="148"/>
      <c r="O110" s="148"/>
    </row>
    <row r="111" spans="2:15" x14ac:dyDescent="0.2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62"/>
      <c r="M111" s="148"/>
      <c r="N111" s="148"/>
      <c r="O111" s="148"/>
    </row>
    <row r="112" spans="2:15" x14ac:dyDescent="0.2">
      <c r="B112" s="148"/>
      <c r="C112" s="148"/>
      <c r="D112" s="148"/>
      <c r="E112" s="148"/>
      <c r="F112" s="148"/>
      <c r="G112" s="148"/>
      <c r="H112" s="148"/>
      <c r="I112" s="148"/>
      <c r="J112" s="148"/>
      <c r="K112" s="148"/>
      <c r="L112" s="162"/>
      <c r="M112" s="148"/>
      <c r="N112" s="148"/>
      <c r="O112" s="148"/>
    </row>
    <row r="113" spans="2:15" x14ac:dyDescent="0.2">
      <c r="B113" s="148"/>
      <c r="C113" s="148"/>
      <c r="D113" s="148"/>
      <c r="E113" s="148"/>
      <c r="F113" s="148"/>
      <c r="G113" s="148"/>
      <c r="H113" s="148"/>
      <c r="I113" s="148"/>
      <c r="J113" s="148"/>
      <c r="K113" s="148"/>
      <c r="L113" s="162"/>
      <c r="M113" s="148"/>
      <c r="N113" s="148"/>
      <c r="O113" s="148"/>
    </row>
    <row r="114" spans="2:15" x14ac:dyDescent="0.2">
      <c r="B114" s="148"/>
      <c r="C114" s="148"/>
      <c r="D114" s="148"/>
      <c r="E114" s="148"/>
      <c r="F114" s="148"/>
      <c r="G114" s="148"/>
      <c r="H114" s="148"/>
      <c r="I114" s="148"/>
      <c r="J114" s="148"/>
      <c r="K114" s="148"/>
      <c r="L114" s="162"/>
      <c r="M114" s="148"/>
      <c r="N114" s="148"/>
      <c r="O114" s="148"/>
    </row>
    <row r="115" spans="2:15" x14ac:dyDescent="0.2">
      <c r="B115" s="148"/>
      <c r="C115" s="148"/>
      <c r="D115" s="148"/>
      <c r="E115" s="148"/>
      <c r="F115" s="148"/>
      <c r="G115" s="148"/>
      <c r="H115" s="148"/>
      <c r="I115" s="148"/>
      <c r="J115" s="148"/>
      <c r="K115" s="148"/>
      <c r="L115" s="162"/>
      <c r="M115" s="148"/>
      <c r="N115" s="148"/>
      <c r="O115" s="148"/>
    </row>
    <row r="116" spans="2:15" x14ac:dyDescent="0.2">
      <c r="B116" s="148"/>
      <c r="C116" s="148"/>
      <c r="D116" s="148"/>
      <c r="E116" s="148"/>
      <c r="F116" s="148"/>
      <c r="G116" s="148"/>
      <c r="H116" s="148"/>
      <c r="I116" s="148"/>
      <c r="J116" s="148"/>
      <c r="K116" s="148"/>
      <c r="L116" s="162"/>
      <c r="M116" s="148"/>
      <c r="N116" s="148"/>
      <c r="O116" s="148"/>
    </row>
    <row r="117" spans="2:15" x14ac:dyDescent="0.2">
      <c r="B117" s="148"/>
      <c r="C117" s="148"/>
      <c r="D117" s="148"/>
      <c r="E117" s="148"/>
      <c r="F117" s="148"/>
      <c r="G117" s="148"/>
      <c r="H117" s="148"/>
      <c r="I117" s="148"/>
      <c r="J117" s="148"/>
      <c r="K117" s="148"/>
      <c r="L117" s="162"/>
      <c r="M117" s="148"/>
      <c r="N117" s="148"/>
      <c r="O117" s="148"/>
    </row>
    <row r="118" spans="2:15" x14ac:dyDescent="0.2">
      <c r="B118" s="148"/>
      <c r="C118" s="148"/>
      <c r="D118" s="148"/>
      <c r="E118" s="148"/>
      <c r="F118" s="148"/>
      <c r="G118" s="148"/>
      <c r="H118" s="148"/>
      <c r="I118" s="148"/>
      <c r="J118" s="148"/>
      <c r="K118" s="148"/>
      <c r="L118" s="162"/>
      <c r="M118" s="148"/>
      <c r="N118" s="148"/>
      <c r="O118" s="148"/>
    </row>
    <row r="119" spans="2:15" x14ac:dyDescent="0.2">
      <c r="B119" s="148"/>
      <c r="C119" s="148"/>
      <c r="D119" s="148"/>
      <c r="E119" s="148"/>
      <c r="F119" s="148"/>
      <c r="G119" s="148"/>
      <c r="H119" s="148"/>
      <c r="I119" s="148"/>
      <c r="J119" s="148"/>
      <c r="K119" s="148"/>
      <c r="L119" s="162"/>
      <c r="M119" s="148"/>
      <c r="N119" s="148"/>
      <c r="O119" s="148"/>
    </row>
    <row r="120" spans="2:15" x14ac:dyDescent="0.2">
      <c r="B120" s="148"/>
      <c r="C120" s="148"/>
      <c r="D120" s="148"/>
      <c r="E120" s="148"/>
      <c r="F120" s="148"/>
      <c r="G120" s="148"/>
      <c r="H120" s="148"/>
      <c r="I120" s="148"/>
      <c r="J120" s="148"/>
      <c r="K120" s="148"/>
      <c r="L120" s="162"/>
      <c r="M120" s="148"/>
      <c r="N120" s="148"/>
      <c r="O120" s="148"/>
    </row>
    <row r="121" spans="2:15" x14ac:dyDescent="0.2">
      <c r="B121" s="148"/>
      <c r="C121" s="148"/>
      <c r="D121" s="148"/>
      <c r="E121" s="148"/>
      <c r="F121" s="148"/>
      <c r="G121" s="148"/>
      <c r="H121" s="148"/>
      <c r="I121" s="148"/>
      <c r="J121" s="148"/>
      <c r="K121" s="148"/>
      <c r="L121" s="162"/>
      <c r="M121" s="148"/>
      <c r="N121" s="148"/>
      <c r="O121" s="148"/>
    </row>
    <row r="122" spans="2:15" x14ac:dyDescent="0.2">
      <c r="B122" s="148"/>
      <c r="C122" s="148"/>
      <c r="D122" s="148"/>
      <c r="E122" s="148"/>
      <c r="F122" s="148"/>
      <c r="G122" s="148"/>
      <c r="H122" s="148"/>
      <c r="I122" s="148"/>
      <c r="J122" s="148"/>
      <c r="K122" s="148"/>
      <c r="L122" s="162"/>
      <c r="M122" s="148"/>
      <c r="N122" s="148"/>
      <c r="O122" s="148"/>
    </row>
    <row r="123" spans="2:15" x14ac:dyDescent="0.2">
      <c r="B123" s="148"/>
      <c r="C123" s="148"/>
      <c r="D123" s="148"/>
      <c r="E123" s="148"/>
      <c r="F123" s="148"/>
      <c r="G123" s="148"/>
      <c r="H123" s="148"/>
      <c r="I123" s="148"/>
      <c r="J123" s="148"/>
      <c r="K123" s="148"/>
      <c r="L123" s="162"/>
      <c r="M123" s="148"/>
      <c r="N123" s="148"/>
      <c r="O123" s="148"/>
    </row>
    <row r="124" spans="2:15" x14ac:dyDescent="0.2">
      <c r="B124" s="148"/>
      <c r="C124" s="148"/>
      <c r="D124" s="148"/>
      <c r="E124" s="148"/>
      <c r="F124" s="148"/>
      <c r="G124" s="148"/>
      <c r="H124" s="148"/>
      <c r="I124" s="148"/>
      <c r="J124" s="148"/>
      <c r="K124" s="148"/>
      <c r="L124" s="162"/>
      <c r="M124" s="148"/>
      <c r="N124" s="148"/>
      <c r="O124" s="148"/>
    </row>
    <row r="125" spans="2:15" x14ac:dyDescent="0.2">
      <c r="B125" s="148"/>
      <c r="C125" s="148"/>
      <c r="D125" s="148"/>
      <c r="E125" s="148"/>
      <c r="F125" s="148"/>
      <c r="G125" s="148"/>
      <c r="H125" s="148"/>
      <c r="I125" s="148"/>
      <c r="J125" s="148"/>
      <c r="K125" s="148"/>
      <c r="L125" s="162"/>
      <c r="M125" s="148"/>
      <c r="N125" s="148"/>
      <c r="O125" s="148"/>
    </row>
    <row r="126" spans="2:15" x14ac:dyDescent="0.2">
      <c r="B126" s="148"/>
      <c r="C126" s="148"/>
      <c r="D126" s="148"/>
      <c r="E126" s="148"/>
      <c r="F126" s="148"/>
      <c r="G126" s="148"/>
      <c r="H126" s="148"/>
      <c r="I126" s="148"/>
      <c r="J126" s="148"/>
      <c r="K126" s="148"/>
      <c r="L126" s="162"/>
      <c r="M126" s="148"/>
      <c r="N126" s="148"/>
      <c r="O126" s="148"/>
    </row>
    <row r="127" spans="2:15" x14ac:dyDescent="0.2">
      <c r="B127" s="148"/>
      <c r="C127" s="148"/>
      <c r="D127" s="148"/>
      <c r="E127" s="148"/>
      <c r="F127" s="148"/>
      <c r="G127" s="148"/>
      <c r="H127" s="148"/>
      <c r="I127" s="148"/>
      <c r="J127" s="148"/>
      <c r="K127" s="148"/>
      <c r="L127" s="162"/>
      <c r="M127" s="148"/>
      <c r="N127" s="148"/>
      <c r="O127" s="148"/>
    </row>
    <row r="128" spans="2:15" x14ac:dyDescent="0.2">
      <c r="B128" s="148"/>
      <c r="C128" s="148"/>
      <c r="D128" s="148"/>
      <c r="E128" s="148"/>
      <c r="F128" s="148"/>
      <c r="G128" s="148"/>
      <c r="H128" s="148"/>
      <c r="I128" s="148"/>
      <c r="J128" s="148"/>
      <c r="K128" s="148"/>
      <c r="L128" s="162"/>
      <c r="M128" s="148"/>
      <c r="N128" s="148"/>
      <c r="O128" s="148"/>
    </row>
    <row r="129" spans="2:15" x14ac:dyDescent="0.2">
      <c r="B129" s="148"/>
      <c r="C129" s="148"/>
      <c r="D129" s="148"/>
      <c r="E129" s="148"/>
      <c r="F129" s="148"/>
      <c r="G129" s="148"/>
      <c r="H129" s="148"/>
      <c r="I129" s="148"/>
      <c r="J129" s="148"/>
      <c r="K129" s="148"/>
      <c r="L129" s="162"/>
      <c r="M129" s="148"/>
      <c r="N129" s="148"/>
      <c r="O129" s="148"/>
    </row>
    <row r="130" spans="2:15" x14ac:dyDescent="0.2">
      <c r="B130" s="148"/>
      <c r="C130" s="148"/>
      <c r="D130" s="148"/>
      <c r="E130" s="148"/>
      <c r="F130" s="148"/>
      <c r="G130" s="148"/>
      <c r="H130" s="148"/>
      <c r="I130" s="148"/>
      <c r="J130" s="148"/>
      <c r="K130" s="148"/>
      <c r="L130" s="162"/>
      <c r="M130" s="148"/>
      <c r="N130" s="148"/>
      <c r="O130" s="148"/>
    </row>
    <row r="131" spans="2:15" x14ac:dyDescent="0.2">
      <c r="B131" s="148"/>
      <c r="C131" s="148"/>
      <c r="D131" s="148"/>
      <c r="E131" s="148"/>
      <c r="F131" s="148"/>
      <c r="G131" s="148"/>
      <c r="H131" s="148"/>
      <c r="I131" s="148"/>
      <c r="J131" s="148"/>
      <c r="K131" s="148"/>
      <c r="L131" s="162"/>
      <c r="M131" s="148"/>
      <c r="N131" s="148"/>
      <c r="O131" s="148"/>
    </row>
    <row r="132" spans="2:15" x14ac:dyDescent="0.2">
      <c r="B132" s="148"/>
      <c r="C132" s="148"/>
      <c r="D132" s="148"/>
      <c r="L132" s="162"/>
      <c r="M132" s="148"/>
      <c r="N132" s="148"/>
      <c r="O132" s="148"/>
    </row>
    <row r="133" spans="2:15" x14ac:dyDescent="0.2">
      <c r="B133" s="148"/>
      <c r="C133" s="148"/>
      <c r="D133" s="148"/>
      <c r="L133" s="162"/>
      <c r="M133" s="148"/>
      <c r="N133" s="148"/>
      <c r="O133" s="148"/>
    </row>
    <row r="134" spans="2:15" x14ac:dyDescent="0.2">
      <c r="B134" s="148"/>
      <c r="C134" s="148"/>
      <c r="D134" s="148"/>
      <c r="L134" s="162"/>
      <c r="M134" s="148"/>
      <c r="N134" s="148"/>
    </row>
    <row r="135" spans="2:15" x14ac:dyDescent="0.2">
      <c r="B135" s="148"/>
      <c r="C135" s="148"/>
      <c r="D135" s="148"/>
      <c r="L135" s="162"/>
      <c r="M135" s="148"/>
      <c r="N135" s="148"/>
    </row>
    <row r="136" spans="2:15" x14ac:dyDescent="0.2">
      <c r="B136" s="148"/>
      <c r="C136" s="148"/>
      <c r="D136" s="148"/>
      <c r="L136" s="162"/>
      <c r="M136" s="148"/>
      <c r="N136" s="148"/>
    </row>
    <row r="137" spans="2:15" x14ac:dyDescent="0.2">
      <c r="B137" s="148"/>
      <c r="C137" s="148"/>
      <c r="D137" s="148"/>
      <c r="L137" s="162"/>
      <c r="M137" s="148"/>
      <c r="N137" s="148"/>
    </row>
    <row r="138" spans="2:15" x14ac:dyDescent="0.2">
      <c r="B138" s="148"/>
      <c r="C138" s="148"/>
      <c r="D138" s="148"/>
      <c r="L138" s="162"/>
      <c r="M138" s="148"/>
      <c r="N138" s="148"/>
    </row>
    <row r="139" spans="2:15" x14ac:dyDescent="0.2">
      <c r="B139" s="148"/>
      <c r="C139" s="148"/>
      <c r="D139" s="148"/>
      <c r="L139" s="162"/>
      <c r="M139" s="148"/>
      <c r="N139" s="148"/>
    </row>
    <row r="140" spans="2:15" x14ac:dyDescent="0.2">
      <c r="B140" s="148"/>
      <c r="C140" s="148"/>
      <c r="D140" s="148"/>
      <c r="L140" s="162"/>
      <c r="M140" s="148"/>
      <c r="N140" s="148"/>
    </row>
    <row r="141" spans="2:15" x14ac:dyDescent="0.2">
      <c r="B141" s="148"/>
      <c r="C141" s="148"/>
      <c r="D141" s="148"/>
      <c r="L141" s="162"/>
      <c r="M141" s="148"/>
      <c r="N141" s="148"/>
    </row>
    <row r="142" spans="2:15" x14ac:dyDescent="0.2">
      <c r="B142" s="148"/>
      <c r="C142" s="148"/>
      <c r="D142" s="148"/>
      <c r="L142" s="162"/>
      <c r="M142" s="148"/>
      <c r="N142" s="148"/>
    </row>
    <row r="143" spans="2:15" x14ac:dyDescent="0.2">
      <c r="B143" s="148"/>
      <c r="C143" s="148"/>
      <c r="D143" s="148"/>
      <c r="L143" s="162"/>
      <c r="M143" s="148"/>
      <c r="N143" s="148"/>
    </row>
    <row r="144" spans="2:15" x14ac:dyDescent="0.2">
      <c r="B144" s="148"/>
      <c r="C144" s="148"/>
      <c r="D144" s="148"/>
      <c r="L144" s="162"/>
      <c r="M144" s="148"/>
      <c r="N144" s="148"/>
    </row>
    <row r="145" spans="2:14" x14ac:dyDescent="0.2">
      <c r="B145" s="148"/>
      <c r="C145" s="148"/>
      <c r="D145" s="148"/>
      <c r="L145" s="162"/>
      <c r="M145" s="148"/>
      <c r="N145" s="148"/>
    </row>
    <row r="146" spans="2:14" x14ac:dyDescent="0.2">
      <c r="B146" s="148"/>
      <c r="C146" s="148"/>
      <c r="D146" s="148"/>
      <c r="L146" s="162"/>
      <c r="M146" s="148"/>
      <c r="N146" s="148"/>
    </row>
    <row r="147" spans="2:14" x14ac:dyDescent="0.2">
      <c r="B147" s="148"/>
      <c r="C147" s="148"/>
      <c r="D147" s="148"/>
      <c r="L147" s="162"/>
      <c r="M147" s="148"/>
      <c r="N147" s="148"/>
    </row>
    <row r="148" spans="2:14" x14ac:dyDescent="0.2">
      <c r="B148" s="148"/>
      <c r="C148" s="148"/>
      <c r="D148" s="148"/>
      <c r="L148" s="162"/>
      <c r="M148" s="148"/>
      <c r="N148" s="148"/>
    </row>
    <row r="149" spans="2:14" x14ac:dyDescent="0.2">
      <c r="B149" s="148"/>
      <c r="C149" s="148"/>
      <c r="D149" s="148"/>
      <c r="L149" s="162"/>
      <c r="M149" s="148"/>
      <c r="N149" s="148"/>
    </row>
    <row r="150" spans="2:14" x14ac:dyDescent="0.2">
      <c r="B150" s="148"/>
      <c r="C150" s="148"/>
      <c r="D150" s="148"/>
      <c r="L150" s="162"/>
      <c r="M150" s="148"/>
      <c r="N150" s="148"/>
    </row>
    <row r="151" spans="2:14" x14ac:dyDescent="0.2">
      <c r="B151" s="148"/>
      <c r="C151" s="148"/>
      <c r="D151" s="148"/>
      <c r="L151" s="162"/>
      <c r="M151" s="148"/>
      <c r="N151" s="148"/>
    </row>
    <row r="152" spans="2:14" x14ac:dyDescent="0.2">
      <c r="B152" s="148"/>
      <c r="C152" s="148"/>
      <c r="D152" s="148"/>
      <c r="L152" s="162"/>
      <c r="M152" s="148"/>
      <c r="N152" s="148"/>
    </row>
    <row r="153" spans="2:14" x14ac:dyDescent="0.2">
      <c r="B153" s="148"/>
      <c r="C153" s="148"/>
      <c r="D153" s="148"/>
      <c r="L153" s="162"/>
      <c r="M153" s="148"/>
      <c r="N153" s="148"/>
    </row>
    <row r="154" spans="2:14" x14ac:dyDescent="0.2">
      <c r="B154" s="148"/>
      <c r="C154" s="148"/>
      <c r="D154" s="148"/>
      <c r="L154" s="162"/>
      <c r="M154" s="148"/>
      <c r="N154" s="148"/>
    </row>
    <row r="155" spans="2:14" x14ac:dyDescent="0.2">
      <c r="B155" s="148"/>
      <c r="C155" s="148"/>
      <c r="D155" s="148"/>
      <c r="L155" s="162"/>
      <c r="M155" s="148"/>
      <c r="N155" s="148"/>
    </row>
    <row r="156" spans="2:14" x14ac:dyDescent="0.2">
      <c r="B156" s="148"/>
      <c r="C156" s="148"/>
      <c r="D156" s="148"/>
      <c r="L156" s="162"/>
      <c r="M156" s="148"/>
      <c r="N156" s="148"/>
    </row>
    <row r="157" spans="2:14" x14ac:dyDescent="0.2">
      <c r="B157" s="148"/>
      <c r="C157" s="148"/>
      <c r="D157" s="148"/>
      <c r="L157" s="162"/>
      <c r="M157" s="148"/>
      <c r="N157" s="148"/>
    </row>
    <row r="158" spans="2:14" x14ac:dyDescent="0.2">
      <c r="B158" s="148"/>
      <c r="C158" s="148"/>
      <c r="D158" s="148"/>
      <c r="L158" s="162"/>
      <c r="M158" s="148"/>
      <c r="N158" s="148"/>
    </row>
    <row r="159" spans="2:14" x14ac:dyDescent="0.2">
      <c r="B159" s="148"/>
      <c r="C159" s="148"/>
      <c r="D159" s="148"/>
      <c r="L159" s="126"/>
      <c r="M159" s="148"/>
      <c r="N159" s="148"/>
    </row>
    <row r="160" spans="2:14" x14ac:dyDescent="0.2">
      <c r="B160" s="148"/>
      <c r="C160" s="148"/>
      <c r="D160" s="148"/>
      <c r="L160" s="126"/>
      <c r="M160" s="148"/>
      <c r="N160" s="148"/>
    </row>
    <row r="161" spans="2:14" x14ac:dyDescent="0.2">
      <c r="B161" s="148"/>
      <c r="C161" s="148"/>
      <c r="D161" s="148"/>
      <c r="L161" s="126"/>
      <c r="M161" s="148"/>
      <c r="N161" s="148"/>
    </row>
    <row r="162" spans="2:14" x14ac:dyDescent="0.2">
      <c r="B162" s="148"/>
      <c r="C162" s="148"/>
      <c r="D162" s="148"/>
      <c r="L162" s="126"/>
      <c r="M162" s="148"/>
      <c r="N162" s="148"/>
    </row>
    <row r="163" spans="2:14" x14ac:dyDescent="0.2">
      <c r="B163" s="148"/>
      <c r="C163" s="148"/>
      <c r="D163" s="148"/>
      <c r="L163" s="126"/>
      <c r="M163" s="148"/>
      <c r="N163" s="148"/>
    </row>
    <row r="164" spans="2:14" x14ac:dyDescent="0.2">
      <c r="B164" s="148"/>
      <c r="C164" s="148"/>
      <c r="D164" s="148"/>
      <c r="L164" s="126"/>
      <c r="M164" s="148"/>
      <c r="N164" s="148"/>
    </row>
    <row r="165" spans="2:14" x14ac:dyDescent="0.2">
      <c r="B165" s="148"/>
      <c r="C165" s="148"/>
      <c r="D165" s="148"/>
      <c r="L165" s="126"/>
      <c r="M165" s="148"/>
      <c r="N165" s="148"/>
    </row>
    <row r="166" spans="2:14" x14ac:dyDescent="0.2">
      <c r="L166" s="126"/>
      <c r="M166" s="148"/>
      <c r="N166" s="148"/>
    </row>
    <row r="167" spans="2:14" x14ac:dyDescent="0.2">
      <c r="L167" s="126"/>
      <c r="M167" s="148"/>
      <c r="N167" s="148"/>
    </row>
    <row r="168" spans="2:14" x14ac:dyDescent="0.2">
      <c r="L168" s="126"/>
      <c r="M168" s="148"/>
      <c r="N168" s="148"/>
    </row>
    <row r="169" spans="2:14" x14ac:dyDescent="0.2">
      <c r="L169" s="126"/>
      <c r="M169" s="148"/>
      <c r="N169" s="148"/>
    </row>
    <row r="170" spans="2:14" x14ac:dyDescent="0.2">
      <c r="L170" s="126"/>
      <c r="M170" s="148"/>
      <c r="N170" s="148"/>
    </row>
    <row r="171" spans="2:14" x14ac:dyDescent="0.2">
      <c r="L171" s="126"/>
      <c r="M171" s="148"/>
      <c r="N171" s="148"/>
    </row>
    <row r="172" spans="2:14" x14ac:dyDescent="0.2">
      <c r="L172" s="126"/>
      <c r="M172" s="148"/>
      <c r="N172" s="148"/>
    </row>
    <row r="173" spans="2:14" x14ac:dyDescent="0.2">
      <c r="L173" s="126"/>
      <c r="M173" s="148"/>
      <c r="N173" s="148"/>
    </row>
    <row r="174" spans="2:14" x14ac:dyDescent="0.2">
      <c r="L174" s="126"/>
      <c r="M174" s="148"/>
      <c r="N174" s="148"/>
    </row>
    <row r="175" spans="2:14" x14ac:dyDescent="0.2">
      <c r="L175" s="126"/>
      <c r="M175" s="148"/>
      <c r="N175" s="148"/>
    </row>
    <row r="176" spans="2:14" x14ac:dyDescent="0.2">
      <c r="L176" s="126"/>
      <c r="M176" s="148"/>
      <c r="N176" s="148"/>
    </row>
    <row r="177" spans="12:14" x14ac:dyDescent="0.2">
      <c r="L177" s="126"/>
      <c r="M177" s="148"/>
      <c r="N177" s="148"/>
    </row>
    <row r="178" spans="12:14" x14ac:dyDescent="0.2">
      <c r="L178" s="126"/>
      <c r="M178" s="148"/>
      <c r="N178" s="148"/>
    </row>
    <row r="179" spans="12:14" x14ac:dyDescent="0.2">
      <c r="L179" s="126"/>
      <c r="M179" s="148"/>
      <c r="N179" s="148"/>
    </row>
    <row r="180" spans="12:14" x14ac:dyDescent="0.2">
      <c r="L180" s="126"/>
      <c r="M180" s="148"/>
      <c r="N180" s="148"/>
    </row>
    <row r="181" spans="12:14" x14ac:dyDescent="0.2">
      <c r="L181" s="126"/>
      <c r="M181" s="148"/>
      <c r="N181" s="148"/>
    </row>
    <row r="182" spans="12:14" x14ac:dyDescent="0.2">
      <c r="L182" s="126"/>
      <c r="M182" s="148"/>
      <c r="N182" s="148"/>
    </row>
    <row r="183" spans="12:14" x14ac:dyDescent="0.2">
      <c r="L183" s="126"/>
      <c r="M183" s="148"/>
      <c r="N183" s="148"/>
    </row>
    <row r="184" spans="12:14" x14ac:dyDescent="0.2">
      <c r="L184" s="126"/>
      <c r="M184" s="148"/>
      <c r="N184" s="148"/>
    </row>
    <row r="185" spans="12:14" x14ac:dyDescent="0.2">
      <c r="L185" s="126"/>
      <c r="M185" s="148"/>
      <c r="N185" s="148"/>
    </row>
    <row r="186" spans="12:14" x14ac:dyDescent="0.2">
      <c r="L186" s="126"/>
      <c r="M186" s="148"/>
      <c r="N186" s="148"/>
    </row>
    <row r="187" spans="12:14" x14ac:dyDescent="0.2">
      <c r="L187" s="126"/>
      <c r="M187" s="148"/>
      <c r="N187" s="148"/>
    </row>
    <row r="188" spans="12:14" x14ac:dyDescent="0.2">
      <c r="L188" s="126"/>
      <c r="M188" s="148"/>
      <c r="N188" s="148"/>
    </row>
    <row r="189" spans="12:14" x14ac:dyDescent="0.2">
      <c r="L189" s="126"/>
      <c r="M189" s="148"/>
      <c r="N189" s="148"/>
    </row>
    <row r="190" spans="12:14" x14ac:dyDescent="0.2">
      <c r="L190" s="126"/>
      <c r="M190" s="148"/>
      <c r="N190" s="148"/>
    </row>
    <row r="191" spans="12:14" x14ac:dyDescent="0.2">
      <c r="L191" s="126"/>
      <c r="M191" s="148"/>
      <c r="N191" s="148"/>
    </row>
    <row r="192" spans="12:14" x14ac:dyDescent="0.2">
      <c r="L192" s="126"/>
      <c r="M192" s="148"/>
      <c r="N192" s="148"/>
    </row>
    <row r="193" spans="12:12" x14ac:dyDescent="0.2">
      <c r="L193" s="126"/>
    </row>
    <row r="194" spans="12:12" x14ac:dyDescent="0.2">
      <c r="L194" s="126"/>
    </row>
    <row r="195" spans="12:12" x14ac:dyDescent="0.2">
      <c r="L195" s="126"/>
    </row>
    <row r="196" spans="12:12" x14ac:dyDescent="0.2">
      <c r="L196" s="126"/>
    </row>
    <row r="197" spans="12:12" x14ac:dyDescent="0.2">
      <c r="L197" s="126"/>
    </row>
    <row r="198" spans="12:12" x14ac:dyDescent="0.2">
      <c r="L198" s="126"/>
    </row>
    <row r="199" spans="12:12" x14ac:dyDescent="0.2">
      <c r="L199" s="126"/>
    </row>
    <row r="200" spans="12:12" x14ac:dyDescent="0.2">
      <c r="L200" s="126"/>
    </row>
  </sheetData>
  <sheetProtection algorithmName="SHA-512" hashValue="rJcmfHrjQtfp3zchSzlyioeAlOUZ9qzwnv1c/BstoUqEu8vv/zVP0WMDGYm6491WbZZWqY3JoJfm1rdvRueMVQ==" saltValue="G2M8eXuG8paObNi0VGDpmg==" spinCount="100000" sheet="1" objects="1" scenarios="1" selectLockedCells="1"/>
  <mergeCells count="42">
    <mergeCell ref="I7:J7"/>
    <mergeCell ref="L15:L16"/>
    <mergeCell ref="M15:M16"/>
    <mergeCell ref="N15:O15"/>
    <mergeCell ref="K15:K16"/>
    <mergeCell ref="I17:I22"/>
    <mergeCell ref="J17:J18"/>
    <mergeCell ref="F15:G15"/>
    <mergeCell ref="J19:J22"/>
    <mergeCell ref="I11:J11"/>
    <mergeCell ref="A7:B7"/>
    <mergeCell ref="A11:B11"/>
    <mergeCell ref="E15:E16"/>
    <mergeCell ref="I23:I53"/>
    <mergeCell ref="J23:J30"/>
    <mergeCell ref="J31:J37"/>
    <mergeCell ref="A15:A16"/>
    <mergeCell ref="B15:B16"/>
    <mergeCell ref="D15:D16"/>
    <mergeCell ref="I15:I16"/>
    <mergeCell ref="J15:J16"/>
    <mergeCell ref="B17:B18"/>
    <mergeCell ref="A17:A22"/>
    <mergeCell ref="B23:B30"/>
    <mergeCell ref="A23:A46"/>
    <mergeCell ref="C17:C18"/>
    <mergeCell ref="C15:C16"/>
    <mergeCell ref="C19:C20"/>
    <mergeCell ref="C21:C22"/>
    <mergeCell ref="B19:B22"/>
    <mergeCell ref="B31:B46"/>
    <mergeCell ref="C31:C38"/>
    <mergeCell ref="C39:C46"/>
    <mergeCell ref="C23:C30"/>
    <mergeCell ref="K31:K37"/>
    <mergeCell ref="J38:J53"/>
    <mergeCell ref="K38:K45"/>
    <mergeCell ref="K46:K53"/>
    <mergeCell ref="K17:K18"/>
    <mergeCell ref="K19:K20"/>
    <mergeCell ref="K21:K22"/>
    <mergeCell ref="K23:K30"/>
  </mergeCells>
  <pageMargins left="0.39370078740157483" right="0.39370078740157483" top="0.59055118110236227" bottom="0.59055118110236227" header="0.31496062992125984" footer="0.31496062992125984"/>
  <pageSetup paperSize="9" scale="55" orientation="landscape" verticalDpi="0" r:id="rId1"/>
  <headerFooter>
    <oddFooter>&amp;L&amp;"Calibri,Itálico"&amp;9&amp;K01+000Simulação de cálculo do CRsubs - Risco das PMBAC de Planos com Garantia de Remuneração&amp;R&amp;"Calibri,Itálico"&amp;9&amp;K01+000&amp;D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8"/>
  <sheetViews>
    <sheetView showGridLines="0" zoomScale="75" zoomScaleNormal="75" workbookViewId="0">
      <selection activeCell="O11" sqref="O11"/>
    </sheetView>
  </sheetViews>
  <sheetFormatPr defaultRowHeight="12.75" x14ac:dyDescent="0.2"/>
  <cols>
    <col min="1" max="2" width="27.7109375" style="135" customWidth="1"/>
    <col min="3" max="3" width="17.42578125" style="135" bestFit="1" customWidth="1"/>
    <col min="4" max="16384" width="9.140625" style="135"/>
  </cols>
  <sheetData>
    <row r="1" spans="1:16" s="99" customFormat="1" ht="24.95" customHeight="1" x14ac:dyDescent="0.2">
      <c r="A1" s="98" t="s">
        <v>10</v>
      </c>
      <c r="B1" s="98"/>
      <c r="C1" s="98"/>
      <c r="D1" s="98"/>
      <c r="E1" s="98"/>
      <c r="F1" s="98"/>
      <c r="G1" s="98"/>
      <c r="H1" s="98"/>
    </row>
    <row r="2" spans="1:16" s="99" customFormat="1" ht="21.95" customHeight="1" x14ac:dyDescent="0.2">
      <c r="A2" s="100" t="s">
        <v>152</v>
      </c>
      <c r="B2" s="100"/>
      <c r="C2" s="100"/>
      <c r="D2" s="100"/>
      <c r="E2" s="100"/>
      <c r="F2" s="100"/>
      <c r="G2" s="100"/>
      <c r="H2" s="100"/>
    </row>
    <row r="3" spans="1:16" s="99" customFormat="1" ht="21.95" customHeight="1" x14ac:dyDescent="0.2">
      <c r="A3" s="101" t="s">
        <v>86</v>
      </c>
      <c r="B3" s="101"/>
      <c r="C3" s="101"/>
      <c r="D3" s="101"/>
      <c r="E3" s="101"/>
      <c r="F3" s="101"/>
      <c r="G3" s="101"/>
      <c r="H3" s="101"/>
    </row>
    <row r="4" spans="1:16" s="102" customFormat="1" ht="20.100000000000001" customHeight="1" x14ac:dyDescent="0.2">
      <c r="A4" s="130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</row>
    <row r="5" spans="1:16" s="102" customFormat="1" ht="20.100000000000001" customHeight="1" x14ac:dyDescent="0.2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</row>
    <row r="6" spans="1:16" s="102" customFormat="1" ht="30" customHeight="1" x14ac:dyDescent="0.2">
      <c r="A6" s="327" t="s">
        <v>87</v>
      </c>
      <c r="B6" s="329"/>
      <c r="C6" s="130"/>
      <c r="D6" s="163"/>
      <c r="E6" s="163"/>
      <c r="F6" s="163"/>
      <c r="G6" s="164"/>
      <c r="H6" s="163"/>
      <c r="I6" s="163"/>
      <c r="J6" s="163"/>
      <c r="K6" s="130"/>
      <c r="L6" s="130"/>
      <c r="M6" s="130"/>
      <c r="N6" s="130"/>
      <c r="O6" s="130"/>
      <c r="P6" s="130"/>
    </row>
    <row r="7" spans="1:16" s="102" customFormat="1" ht="24.95" customHeight="1" x14ac:dyDescent="0.2">
      <c r="A7" s="129" t="s">
        <v>0</v>
      </c>
      <c r="B7" s="104" t="s">
        <v>1</v>
      </c>
      <c r="C7" s="130"/>
      <c r="D7" s="165"/>
      <c r="E7" s="166"/>
      <c r="F7" s="166"/>
      <c r="G7" s="164"/>
      <c r="H7" s="165"/>
      <c r="I7" s="166"/>
      <c r="J7" s="166"/>
      <c r="K7" s="130"/>
      <c r="L7" s="130"/>
      <c r="M7" s="130"/>
      <c r="N7" s="130"/>
      <c r="O7" s="130"/>
      <c r="P7" s="130"/>
    </row>
    <row r="8" spans="1:16" s="102" customFormat="1" ht="24.95" customHeight="1" x14ac:dyDescent="0.2">
      <c r="A8" s="106">
        <f>'R.sobr (R.dotalpuro)'!A8+'R.sobr (R.dotamisto)'!A8+'R.sobr (R.PMBC)'!A8+'R.sobr (R.PMBAC.pvgbl)'!A8+'R.sobr (R.PMBAC.trad)'!A9</f>
        <v>0</v>
      </c>
      <c r="B8" s="212">
        <f>'R.sobr (R.dotalpuro)'!B8+'R.sobr (R.dotamisto)'!B8+'R.sobr (R.PMBC)'!B8+'R.sobr (R.PMBAC.pvgbl)'!B8+'R.sobr (R.PMBAC.trad)'!B9</f>
        <v>0</v>
      </c>
      <c r="C8" s="130"/>
      <c r="D8" s="167"/>
      <c r="E8" s="168"/>
      <c r="F8" s="168"/>
      <c r="G8" s="164"/>
      <c r="H8" s="167"/>
      <c r="I8" s="169"/>
      <c r="J8" s="168"/>
      <c r="K8" s="130"/>
      <c r="L8" s="130"/>
      <c r="M8" s="130"/>
      <c r="N8" s="130"/>
      <c r="O8" s="130"/>
      <c r="P8" s="130"/>
    </row>
  </sheetData>
  <sheetProtection algorithmName="SHA-512" hashValue="7U2mqrWQ5JWSBP9kILZAlhHlFK8GViEzX6VyqT2iIZvX6QXfjIEcJKHoIvLpXXkSSksr/2N1/3b8fVjs2L2eyg==" saltValue="8FzVVJwOdVWjs6doyE33bA==" spinCount="100000" sheet="1" objects="1" scenarios="1" selectLockedCells="1"/>
  <mergeCells count="1">
    <mergeCell ref="A6:B6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das Coberturas de Sobrevivência&amp;R&amp;"Calibri,Itálico"&amp;9&amp;K01+000&amp;D</oddFooter>
  </headerFooter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28"/>
  <sheetViews>
    <sheetView showGridLines="0" zoomScale="75" zoomScaleNormal="75" workbookViewId="0">
      <selection activeCell="A13" sqref="A13:C13"/>
    </sheetView>
  </sheetViews>
  <sheetFormatPr defaultRowHeight="12.75" x14ac:dyDescent="0.2"/>
  <cols>
    <col min="1" max="1" width="18.7109375" style="102" customWidth="1"/>
    <col min="2" max="2" width="8.7109375" style="102" customWidth="1"/>
    <col min="3" max="3" width="10.7109375" style="102" customWidth="1"/>
    <col min="4" max="4" width="16.7109375" style="102" customWidth="1"/>
    <col min="5" max="5" width="2.7109375" style="102" customWidth="1"/>
    <col min="6" max="6" width="18.7109375" style="102" customWidth="1"/>
    <col min="7" max="8" width="16.7109375" style="102" customWidth="1"/>
    <col min="9" max="9" width="17.7109375" style="102" bestFit="1" customWidth="1"/>
    <col min="10" max="11" width="14" style="102" bestFit="1" customWidth="1"/>
    <col min="12" max="15" width="9.140625" style="102"/>
    <col min="16" max="17" width="17.7109375" style="102" bestFit="1" customWidth="1"/>
    <col min="18" max="18" width="14" style="102" bestFit="1" customWidth="1"/>
    <col min="19" max="19" width="15" style="102" bestFit="1" customWidth="1"/>
    <col min="20" max="16384" width="9.140625" style="102"/>
  </cols>
  <sheetData>
    <row r="1" spans="1:10" s="99" customFormat="1" ht="24.95" customHeight="1" x14ac:dyDescent="0.2">
      <c r="A1" s="98" t="s">
        <v>10</v>
      </c>
      <c r="B1" s="98"/>
      <c r="C1" s="98"/>
      <c r="D1" s="98"/>
      <c r="E1" s="98"/>
      <c r="F1" s="98"/>
    </row>
    <row r="2" spans="1:10" s="99" customFormat="1" ht="21.95" customHeight="1" x14ac:dyDescent="0.2">
      <c r="A2" s="100" t="s">
        <v>152</v>
      </c>
      <c r="B2" s="100"/>
      <c r="C2" s="100"/>
      <c r="D2" s="100"/>
      <c r="E2" s="100"/>
      <c r="F2" s="100"/>
    </row>
    <row r="3" spans="1:10" s="99" customFormat="1" ht="21.95" customHeight="1" x14ac:dyDescent="0.2">
      <c r="A3" s="101" t="s">
        <v>158</v>
      </c>
      <c r="B3" s="101"/>
      <c r="C3" s="101"/>
      <c r="D3" s="101"/>
      <c r="E3" s="101"/>
      <c r="F3" s="101"/>
    </row>
    <row r="4" spans="1:10" ht="20.100000000000001" customHeight="1" x14ac:dyDescent="0.2">
      <c r="A4" s="309"/>
      <c r="B4" s="309"/>
      <c r="C4" s="309"/>
      <c r="D4" s="309"/>
      <c r="E4" s="309"/>
      <c r="F4" s="309"/>
      <c r="G4" s="309"/>
      <c r="H4" s="309"/>
      <c r="I4" s="309"/>
    </row>
    <row r="5" spans="1:10" ht="20.100000000000001" customHeight="1" x14ac:dyDescent="0.2"/>
    <row r="6" spans="1:10" ht="30" customHeight="1" x14ac:dyDescent="0.2">
      <c r="A6" s="327" t="s">
        <v>88</v>
      </c>
      <c r="B6" s="478"/>
      <c r="C6" s="328"/>
      <c r="D6" s="329"/>
      <c r="E6" s="175"/>
      <c r="F6" s="175"/>
    </row>
    <row r="7" spans="1:10" ht="24.95" customHeight="1" x14ac:dyDescent="0.2">
      <c r="A7" s="486" t="s">
        <v>0</v>
      </c>
      <c r="B7" s="487"/>
      <c r="C7" s="332" t="s">
        <v>1</v>
      </c>
      <c r="D7" s="334"/>
      <c r="E7" s="176"/>
      <c r="F7" s="176"/>
      <c r="G7" s="105"/>
    </row>
    <row r="8" spans="1:10" ht="24.95" customHeight="1" x14ac:dyDescent="0.2">
      <c r="A8" s="484">
        <f>A17*A13 + D17*D13</f>
        <v>0</v>
      </c>
      <c r="B8" s="485"/>
      <c r="C8" s="482">
        <f>B17*A13 + F17*D13</f>
        <v>0</v>
      </c>
      <c r="D8" s="483"/>
      <c r="E8" s="177"/>
      <c r="F8" s="178"/>
    </row>
    <row r="9" spans="1:10" ht="39.950000000000003" customHeight="1" x14ac:dyDescent="0.2"/>
    <row r="10" spans="1:10" ht="30" customHeight="1" x14ac:dyDescent="0.2">
      <c r="A10" s="474" t="s">
        <v>89</v>
      </c>
      <c r="B10" s="475"/>
      <c r="C10" s="476"/>
      <c r="D10" s="476"/>
      <c r="E10" s="476"/>
      <c r="F10" s="477"/>
      <c r="G10" s="179"/>
      <c r="H10" s="170"/>
    </row>
    <row r="11" spans="1:10" ht="30" customHeight="1" x14ac:dyDescent="0.2">
      <c r="A11" s="488" t="s">
        <v>128</v>
      </c>
      <c r="B11" s="375"/>
      <c r="C11" s="379"/>
      <c r="D11" s="379" t="s">
        <v>129</v>
      </c>
      <c r="E11" s="379"/>
      <c r="F11" s="472"/>
      <c r="G11" s="179"/>
      <c r="H11" s="170"/>
    </row>
    <row r="12" spans="1:10" ht="30" customHeight="1" x14ac:dyDescent="0.2">
      <c r="A12" s="489"/>
      <c r="B12" s="490"/>
      <c r="C12" s="384"/>
      <c r="D12" s="384"/>
      <c r="E12" s="384"/>
      <c r="F12" s="473"/>
      <c r="G12" s="176"/>
      <c r="H12" s="176"/>
      <c r="I12" s="148"/>
      <c r="J12" s="148"/>
    </row>
    <row r="13" spans="1:10" ht="24.95" customHeight="1" x14ac:dyDescent="0.2">
      <c r="A13" s="479"/>
      <c r="B13" s="480"/>
      <c r="C13" s="481"/>
      <c r="D13" s="479"/>
      <c r="E13" s="480"/>
      <c r="F13" s="481"/>
      <c r="G13" s="180"/>
      <c r="H13" s="181"/>
      <c r="I13" s="148"/>
      <c r="J13" s="148"/>
    </row>
    <row r="14" spans="1:10" ht="39.950000000000003" customHeight="1" x14ac:dyDescent="0.2"/>
    <row r="15" spans="1:10" ht="50.1" customHeight="1" x14ac:dyDescent="0.2">
      <c r="A15" s="474" t="s">
        <v>130</v>
      </c>
      <c r="B15" s="491"/>
      <c r="C15" s="491"/>
      <c r="D15" s="476" t="s">
        <v>131</v>
      </c>
      <c r="E15" s="491"/>
      <c r="F15" s="493"/>
    </row>
    <row r="16" spans="1:10" ht="30" customHeight="1" x14ac:dyDescent="0.2">
      <c r="A16" s="129" t="s">
        <v>0</v>
      </c>
      <c r="B16" s="332" t="s">
        <v>1</v>
      </c>
      <c r="C16" s="332"/>
      <c r="D16" s="332" t="s">
        <v>0</v>
      </c>
      <c r="E16" s="332"/>
      <c r="F16" s="104" t="s">
        <v>1</v>
      </c>
    </row>
    <row r="17" spans="1:22" ht="24.95" customHeight="1" x14ac:dyDescent="0.2">
      <c r="A17" s="153">
        <v>2.5999999999999999E-2</v>
      </c>
      <c r="B17" s="492">
        <v>2.1999999999999999E-2</v>
      </c>
      <c r="C17" s="492"/>
      <c r="D17" s="492">
        <v>5.1000000000000004E-3</v>
      </c>
      <c r="E17" s="492"/>
      <c r="F17" s="153">
        <v>4.3E-3</v>
      </c>
    </row>
    <row r="18" spans="1:22" x14ac:dyDescent="0.2">
      <c r="G18" s="113"/>
      <c r="H18" s="113"/>
      <c r="I18" s="113"/>
      <c r="J18" s="113"/>
      <c r="K18" s="113"/>
      <c r="P18" s="182"/>
      <c r="V18" s="183"/>
    </row>
    <row r="19" spans="1:22" x14ac:dyDescent="0.2">
      <c r="G19" s="113"/>
      <c r="H19" s="113"/>
      <c r="I19" s="113"/>
      <c r="J19" s="113"/>
      <c r="K19" s="113"/>
      <c r="P19" s="182"/>
      <c r="V19" s="183"/>
    </row>
    <row r="20" spans="1:22" x14ac:dyDescent="0.2">
      <c r="G20" s="113"/>
      <c r="H20" s="113"/>
      <c r="I20" s="113"/>
      <c r="J20" s="113"/>
      <c r="K20" s="113"/>
      <c r="P20" s="182"/>
      <c r="V20" s="183"/>
    </row>
    <row r="21" spans="1:22" x14ac:dyDescent="0.2">
      <c r="G21" s="113"/>
      <c r="H21" s="113"/>
      <c r="I21" s="113"/>
      <c r="J21" s="113"/>
      <c r="K21" s="113"/>
    </row>
    <row r="22" spans="1:22" x14ac:dyDescent="0.2">
      <c r="D22" s="184"/>
      <c r="E22" s="184"/>
      <c r="F22" s="184"/>
      <c r="G22" s="184"/>
      <c r="I22" s="184"/>
      <c r="J22" s="184"/>
      <c r="K22" s="184"/>
    </row>
    <row r="23" spans="1:22" x14ac:dyDescent="0.2">
      <c r="D23" s="184"/>
      <c r="E23" s="184"/>
      <c r="F23" s="184"/>
      <c r="G23" s="184"/>
      <c r="I23" s="184"/>
      <c r="J23" s="184"/>
      <c r="K23" s="184"/>
    </row>
    <row r="24" spans="1:22" x14ac:dyDescent="0.2">
      <c r="D24" s="184"/>
      <c r="E24" s="184"/>
      <c r="F24" s="184"/>
      <c r="G24" s="184"/>
      <c r="I24" s="184"/>
      <c r="J24" s="184"/>
      <c r="K24" s="184"/>
    </row>
    <row r="25" spans="1:22" x14ac:dyDescent="0.2">
      <c r="G25" s="184"/>
      <c r="I25" s="184"/>
      <c r="J25" s="184"/>
      <c r="K25" s="184"/>
    </row>
    <row r="26" spans="1:22" x14ac:dyDescent="0.2">
      <c r="K26" s="184"/>
    </row>
    <row r="27" spans="1:22" x14ac:dyDescent="0.2">
      <c r="Q27" s="126"/>
      <c r="R27" s="126"/>
      <c r="S27" s="126"/>
      <c r="T27" s="126"/>
    </row>
    <row r="28" spans="1:22" x14ac:dyDescent="0.2">
      <c r="L28" s="184"/>
    </row>
  </sheetData>
  <sheetProtection algorithmName="SHA-512" hashValue="ENbJhDu5RxMBIt77quREZVtPyh/4O3jBkPhaKpN4/Y2MZ2YvNET5RaSNcwydsYAgha9pQdL37NK1EpkuG0bTUg==" saltValue="SHn/1VjXq6BJUhWOfTgkwg==" spinCount="100000" sheet="1" objects="1" scenarios="1" selectLockedCells="1"/>
  <mergeCells count="17">
    <mergeCell ref="A15:C15"/>
    <mergeCell ref="B16:C16"/>
    <mergeCell ref="B17:C17"/>
    <mergeCell ref="D15:F15"/>
    <mergeCell ref="D16:E16"/>
    <mergeCell ref="D17:E17"/>
    <mergeCell ref="D11:F12"/>
    <mergeCell ref="A10:F10"/>
    <mergeCell ref="A4:I4"/>
    <mergeCell ref="A6:D6"/>
    <mergeCell ref="A13:C13"/>
    <mergeCell ref="C8:D8"/>
    <mergeCell ref="C7:D7"/>
    <mergeCell ref="D13:F13"/>
    <mergeCell ref="A8:B8"/>
    <mergeCell ref="A7:B7"/>
    <mergeCell ref="A11:C12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das Despesas Administrativas&amp;R&amp;"Calibri,Itálico"&amp;9&amp;K01+000&amp;D</oddFooter>
  </headerFooter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29"/>
  <sheetViews>
    <sheetView showGridLines="0" zoomScale="75" zoomScaleNormal="75" workbookViewId="0">
      <selection activeCell="X1" sqref="X1"/>
    </sheetView>
  </sheetViews>
  <sheetFormatPr defaultRowHeight="12.75" x14ac:dyDescent="0.2"/>
  <cols>
    <col min="1" max="1" width="2.28515625" style="195" customWidth="1"/>
    <col min="2" max="2" width="9.5703125" style="195" customWidth="1"/>
    <col min="3" max="3" width="11" style="195" customWidth="1"/>
    <col min="4" max="4" width="6.85546875" style="195" customWidth="1"/>
    <col min="5" max="8" width="9.140625" style="195" customWidth="1"/>
    <col min="9" max="9" width="9.140625" style="193" customWidth="1"/>
    <col min="10" max="17" width="9.140625" style="195" customWidth="1"/>
    <col min="18" max="16384" width="9.140625" style="195"/>
  </cols>
  <sheetData>
    <row r="1" spans="1:16" s="99" customFormat="1" ht="24.95" customHeight="1" x14ac:dyDescent="0.2">
      <c r="B1" s="98" t="s">
        <v>10</v>
      </c>
      <c r="C1" s="98"/>
      <c r="D1" s="98"/>
      <c r="E1" s="98"/>
      <c r="F1" s="98"/>
    </row>
    <row r="2" spans="1:16" s="99" customFormat="1" ht="21.95" customHeight="1" x14ac:dyDescent="0.2">
      <c r="B2" s="100" t="s">
        <v>152</v>
      </c>
      <c r="C2" s="100"/>
      <c r="D2" s="100"/>
      <c r="E2" s="100"/>
      <c r="F2" s="100"/>
    </row>
    <row r="3" spans="1:16" s="99" customFormat="1" ht="21.95" customHeight="1" x14ac:dyDescent="0.2">
      <c r="A3" s="101"/>
      <c r="B3" s="101"/>
      <c r="C3" s="101"/>
      <c r="D3" s="101"/>
      <c r="E3" s="101"/>
      <c r="F3" s="101"/>
    </row>
    <row r="4" spans="1:16" s="99" customFormat="1" ht="21.95" customHeight="1" x14ac:dyDescent="0.2">
      <c r="A4" s="101"/>
      <c r="B4" s="101"/>
      <c r="C4" s="101"/>
      <c r="D4" s="101"/>
      <c r="E4" s="101"/>
      <c r="F4" s="101"/>
    </row>
    <row r="5" spans="1:16" s="99" customFormat="1" ht="30" customHeight="1" x14ac:dyDescent="0.2">
      <c r="A5" s="101"/>
      <c r="B5" s="101"/>
      <c r="C5" s="101"/>
      <c r="D5" s="101"/>
      <c r="E5" s="101"/>
      <c r="F5" s="101"/>
    </row>
    <row r="6" spans="1:16" s="99" customFormat="1" ht="30" customHeight="1" x14ac:dyDescent="0.2">
      <c r="A6" s="101"/>
      <c r="B6" s="101"/>
      <c r="C6" s="185" t="s">
        <v>90</v>
      </c>
      <c r="D6" s="186" t="s">
        <v>91</v>
      </c>
      <c r="E6" s="187" t="s">
        <v>92</v>
      </c>
      <c r="F6" s="187"/>
    </row>
    <row r="7" spans="1:16" s="99" customFormat="1" ht="30" customHeight="1" x14ac:dyDescent="0.2">
      <c r="A7" s="101"/>
      <c r="B7" s="101"/>
      <c r="C7" s="101"/>
      <c r="D7" s="101"/>
      <c r="E7" s="101"/>
      <c r="F7" s="101"/>
    </row>
    <row r="8" spans="1:16" s="99" customFormat="1" ht="30" customHeight="1" x14ac:dyDescent="0.2">
      <c r="A8" s="101"/>
      <c r="B8" s="101"/>
      <c r="C8" s="101"/>
      <c r="D8" s="101"/>
      <c r="E8" s="188">
        <v>1</v>
      </c>
      <c r="F8" s="188">
        <v>0</v>
      </c>
      <c r="G8" s="189">
        <v>0</v>
      </c>
      <c r="H8" s="189">
        <v>0.5</v>
      </c>
      <c r="I8" s="189">
        <v>0.5</v>
      </c>
      <c r="J8" s="189">
        <v>0.25</v>
      </c>
      <c r="K8" s="189">
        <v>0.25</v>
      </c>
    </row>
    <row r="9" spans="1:16" s="99" customFormat="1" ht="30" customHeight="1" x14ac:dyDescent="0.2">
      <c r="A9" s="101"/>
      <c r="B9" s="101"/>
      <c r="C9" s="101"/>
      <c r="D9" s="101"/>
      <c r="E9" s="188">
        <v>0</v>
      </c>
      <c r="F9" s="188">
        <v>1</v>
      </c>
      <c r="G9" s="189">
        <v>0.8</v>
      </c>
      <c r="H9" s="189">
        <v>0</v>
      </c>
      <c r="I9" s="189">
        <v>0</v>
      </c>
      <c r="J9" s="189">
        <v>0</v>
      </c>
      <c r="K9" s="189">
        <v>0</v>
      </c>
    </row>
    <row r="10" spans="1:16" s="99" customFormat="1" ht="30" customHeight="1" x14ac:dyDescent="0.2">
      <c r="A10" s="101"/>
      <c r="B10" s="101"/>
      <c r="C10" s="101"/>
      <c r="D10" s="101"/>
      <c r="E10" s="188">
        <v>0</v>
      </c>
      <c r="F10" s="188">
        <v>0.8</v>
      </c>
      <c r="G10" s="189">
        <v>1</v>
      </c>
      <c r="H10" s="189">
        <v>0.25</v>
      </c>
      <c r="I10" s="189">
        <v>0.25</v>
      </c>
      <c r="J10" s="189">
        <v>0</v>
      </c>
      <c r="K10" s="189">
        <v>0.25</v>
      </c>
    </row>
    <row r="11" spans="1:16" s="99" customFormat="1" ht="30" customHeight="1" x14ac:dyDescent="0.2">
      <c r="A11" s="101"/>
      <c r="B11" s="101"/>
      <c r="C11" s="185" t="s">
        <v>93</v>
      </c>
      <c r="D11" s="190" t="s">
        <v>91</v>
      </c>
      <c r="E11" s="188">
        <v>0.5</v>
      </c>
      <c r="F11" s="188">
        <v>0</v>
      </c>
      <c r="G11" s="189">
        <v>0.25</v>
      </c>
      <c r="H11" s="189">
        <v>1</v>
      </c>
      <c r="I11" s="189">
        <v>0.75</v>
      </c>
      <c r="J11" s="189">
        <v>0.25</v>
      </c>
      <c r="K11" s="189">
        <v>0.25</v>
      </c>
    </row>
    <row r="12" spans="1:16" s="99" customFormat="1" ht="30" customHeight="1" x14ac:dyDescent="0.2">
      <c r="A12" s="101"/>
      <c r="B12" s="101"/>
      <c r="C12" s="101"/>
      <c r="D12" s="101"/>
      <c r="E12" s="188">
        <v>0.5</v>
      </c>
      <c r="F12" s="188">
        <v>0</v>
      </c>
      <c r="G12" s="189">
        <v>0.25</v>
      </c>
      <c r="H12" s="189">
        <v>0.75</v>
      </c>
      <c r="I12" s="189">
        <v>1</v>
      </c>
      <c r="J12" s="189">
        <v>0.5</v>
      </c>
      <c r="K12" s="189">
        <v>0.25</v>
      </c>
    </row>
    <row r="13" spans="1:16" s="99" customFormat="1" ht="30" customHeight="1" x14ac:dyDescent="0.2">
      <c r="A13" s="101"/>
      <c r="B13" s="101"/>
      <c r="C13" s="101"/>
      <c r="D13" s="101"/>
      <c r="E13" s="188">
        <v>0.25</v>
      </c>
      <c r="F13" s="188">
        <v>0</v>
      </c>
      <c r="G13" s="189">
        <v>0</v>
      </c>
      <c r="H13" s="189">
        <v>0.25</v>
      </c>
      <c r="I13" s="189">
        <v>0.5</v>
      </c>
      <c r="J13" s="189">
        <v>1</v>
      </c>
      <c r="K13" s="189">
        <v>0.25</v>
      </c>
    </row>
    <row r="14" spans="1:16" s="99" customFormat="1" ht="30" customHeight="1" x14ac:dyDescent="0.2">
      <c r="A14" s="101"/>
      <c r="B14" s="101"/>
      <c r="C14" s="101"/>
      <c r="D14" s="101"/>
      <c r="E14" s="188">
        <v>0.25</v>
      </c>
      <c r="F14" s="188">
        <v>0</v>
      </c>
      <c r="G14" s="189">
        <v>0.25</v>
      </c>
      <c r="H14" s="189">
        <v>0.25</v>
      </c>
      <c r="I14" s="189">
        <v>0.25</v>
      </c>
      <c r="J14" s="189">
        <v>0.25</v>
      </c>
      <c r="K14" s="189">
        <v>1</v>
      </c>
    </row>
    <row r="15" spans="1:16" s="99" customFormat="1" ht="30" customHeight="1" x14ac:dyDescent="0.2">
      <c r="A15" s="101"/>
      <c r="B15" s="101"/>
      <c r="C15" s="101"/>
      <c r="D15" s="101"/>
      <c r="E15" s="188"/>
      <c r="F15" s="188"/>
      <c r="G15" s="189"/>
      <c r="H15" s="189"/>
      <c r="I15" s="189"/>
      <c r="J15" s="189"/>
      <c r="K15" s="189"/>
    </row>
    <row r="16" spans="1:16" s="99" customFormat="1" ht="45" customHeight="1" x14ac:dyDescent="0.2">
      <c r="A16" s="101"/>
      <c r="B16" s="101"/>
      <c r="C16" s="101"/>
      <c r="D16" s="101"/>
      <c r="E16" s="101"/>
      <c r="F16" s="101"/>
      <c r="I16" s="510" t="s">
        <v>0</v>
      </c>
      <c r="J16" s="510"/>
      <c r="K16" s="510"/>
      <c r="L16" s="509" t="s">
        <v>151</v>
      </c>
      <c r="M16" s="509"/>
      <c r="N16" s="509"/>
      <c r="O16" s="509"/>
      <c r="P16" s="509"/>
    </row>
    <row r="17" spans="1:17" s="99" customFormat="1" ht="30" customHeight="1" x14ac:dyDescent="0.2">
      <c r="A17" s="101"/>
      <c r="B17" s="101"/>
      <c r="C17" s="101"/>
      <c r="D17" s="101"/>
      <c r="E17" s="495" t="s">
        <v>95</v>
      </c>
      <c r="F17" s="495"/>
      <c r="G17" s="495"/>
      <c r="I17" s="496">
        <f>R.emi.danos!A8</f>
        <v>0</v>
      </c>
      <c r="J17" s="496"/>
      <c r="K17" s="496"/>
      <c r="M17" s="496">
        <f>R.emi.danos!C8</f>
        <v>0</v>
      </c>
      <c r="N17" s="496"/>
      <c r="O17" s="496"/>
    </row>
    <row r="18" spans="1:17" s="99" customFormat="1" ht="30" customHeight="1" x14ac:dyDescent="0.2">
      <c r="A18" s="101"/>
      <c r="B18" s="101"/>
      <c r="C18" s="101"/>
      <c r="D18" s="101"/>
      <c r="E18" s="495" t="s">
        <v>96</v>
      </c>
      <c r="F18" s="495"/>
      <c r="G18" s="495"/>
      <c r="I18" s="496">
        <f>R.prov.danos!A8</f>
        <v>0</v>
      </c>
      <c r="J18" s="496"/>
      <c r="K18" s="496"/>
      <c r="M18" s="496">
        <f>R.prov.danos!B8</f>
        <v>0</v>
      </c>
      <c r="N18" s="496"/>
      <c r="O18" s="496"/>
    </row>
    <row r="19" spans="1:17" s="99" customFormat="1" ht="30" customHeight="1" x14ac:dyDescent="0.2">
      <c r="A19" s="101"/>
      <c r="B19" s="101"/>
      <c r="C19" s="185" t="s">
        <v>94</v>
      </c>
      <c r="D19" s="190" t="s">
        <v>91</v>
      </c>
      <c r="E19" s="495" t="s">
        <v>97</v>
      </c>
      <c r="F19" s="495"/>
      <c r="G19" s="495"/>
      <c r="H19" s="191" t="s">
        <v>91</v>
      </c>
      <c r="I19" s="496">
        <f>R.prov.vi.prev!A8</f>
        <v>0</v>
      </c>
      <c r="J19" s="496"/>
      <c r="K19" s="496"/>
      <c r="L19" s="192" t="s">
        <v>102</v>
      </c>
      <c r="M19" s="494">
        <f>R.prov.vi.prev!A8</f>
        <v>0</v>
      </c>
      <c r="N19" s="494"/>
      <c r="O19" s="494"/>
    </row>
    <row r="20" spans="1:17" s="99" customFormat="1" ht="30" customHeight="1" x14ac:dyDescent="0.2">
      <c r="A20" s="101"/>
      <c r="B20" s="101"/>
      <c r="C20" s="101"/>
      <c r="D20" s="101"/>
      <c r="E20" s="495" t="s">
        <v>98</v>
      </c>
      <c r="F20" s="495"/>
      <c r="G20" s="495"/>
      <c r="I20" s="496">
        <f>R.mort.inv.rep!A8</f>
        <v>0</v>
      </c>
      <c r="J20" s="496"/>
      <c r="K20" s="496"/>
      <c r="M20" s="494">
        <f>R.mort.inv.rep!A8</f>
        <v>0</v>
      </c>
      <c r="N20" s="494"/>
      <c r="O20" s="494"/>
    </row>
    <row r="21" spans="1:17" s="99" customFormat="1" ht="30" customHeight="1" x14ac:dyDescent="0.2">
      <c r="A21" s="101"/>
      <c r="B21" s="101"/>
      <c r="C21" s="101"/>
      <c r="D21" s="101"/>
      <c r="E21" s="495" t="s">
        <v>99</v>
      </c>
      <c r="F21" s="495"/>
      <c r="G21" s="495"/>
      <c r="I21" s="496">
        <f>R.mort.inv.cap!A8</f>
        <v>0</v>
      </c>
      <c r="J21" s="496"/>
      <c r="K21" s="496"/>
      <c r="M21" s="494">
        <f>R.mort.inv.cap!A8</f>
        <v>0</v>
      </c>
      <c r="N21" s="494"/>
      <c r="O21" s="494"/>
    </row>
    <row r="22" spans="1:17" s="99" customFormat="1" ht="30" customHeight="1" x14ac:dyDescent="0.2">
      <c r="A22" s="101"/>
      <c r="B22" s="101"/>
      <c r="C22" s="101"/>
      <c r="D22" s="101"/>
      <c r="E22" s="495" t="s">
        <v>100</v>
      </c>
      <c r="F22" s="495"/>
      <c r="G22" s="495"/>
      <c r="I22" s="496">
        <f>'R.sobr Consolidado'!A8</f>
        <v>0</v>
      </c>
      <c r="J22" s="496"/>
      <c r="K22" s="496"/>
      <c r="M22" s="494">
        <f>'R.sobr Consolidado'!A8</f>
        <v>0</v>
      </c>
      <c r="N22" s="494"/>
      <c r="O22" s="494"/>
    </row>
    <row r="23" spans="1:17" s="99" customFormat="1" ht="30" customHeight="1" x14ac:dyDescent="0.2">
      <c r="A23" s="101"/>
      <c r="B23" s="101"/>
      <c r="C23" s="101"/>
      <c r="D23" s="101"/>
      <c r="E23" s="495" t="s">
        <v>101</v>
      </c>
      <c r="F23" s="495"/>
      <c r="G23" s="495"/>
      <c r="I23" s="496">
        <f>R.desp!A8</f>
        <v>0</v>
      </c>
      <c r="J23" s="496"/>
      <c r="K23" s="496"/>
      <c r="M23" s="494">
        <f>R.desp!A8</f>
        <v>0</v>
      </c>
      <c r="N23" s="494"/>
      <c r="O23" s="494"/>
    </row>
    <row r="24" spans="1:17" s="99" customFormat="1" ht="30" customHeight="1" x14ac:dyDescent="0.2">
      <c r="A24" s="101"/>
      <c r="B24" s="101"/>
      <c r="C24" s="101"/>
      <c r="D24" s="101"/>
      <c r="E24" s="101"/>
      <c r="F24" s="101"/>
    </row>
    <row r="25" spans="1:17" s="102" customFormat="1" ht="20.100000000000001" customHeight="1" x14ac:dyDescent="0.2">
      <c r="A25" s="309"/>
      <c r="B25" s="309"/>
      <c r="C25" s="309"/>
      <c r="D25" s="309"/>
      <c r="E25" s="309"/>
      <c r="F25" s="309"/>
      <c r="G25" s="309"/>
      <c r="H25" s="309"/>
      <c r="I25" s="309"/>
    </row>
    <row r="26" spans="1:17" s="102" customFormat="1" ht="39.950000000000003" customHeight="1" x14ac:dyDescent="0.2"/>
    <row r="27" spans="1:17" s="193" customFormat="1" ht="30" customHeight="1" x14ac:dyDescent="0.2">
      <c r="B27" s="503" t="s">
        <v>103</v>
      </c>
      <c r="C27" s="504"/>
      <c r="D27" s="504"/>
      <c r="E27" s="504"/>
      <c r="F27" s="504"/>
      <c r="G27" s="505"/>
      <c r="Q27" s="194"/>
    </row>
    <row r="28" spans="1:17" ht="30" customHeight="1" x14ac:dyDescent="0.2">
      <c r="B28" s="506" t="s">
        <v>0</v>
      </c>
      <c r="C28" s="507"/>
      <c r="D28" s="507"/>
      <c r="E28" s="507" t="s">
        <v>1</v>
      </c>
      <c r="F28" s="507"/>
      <c r="G28" s="508"/>
      <c r="I28" s="195"/>
    </row>
    <row r="29" spans="1:17" ht="30" customHeight="1" x14ac:dyDescent="0.2">
      <c r="B29" s="497">
        <f t="array" ref="B29">SQRT(MMULT(MMULT(TRANSPOSE(Vpadrao),M), Vpadrao))</f>
        <v>0</v>
      </c>
      <c r="C29" s="498"/>
      <c r="D29" s="499"/>
      <c r="E29" s="500">
        <f t="array" ref="E29">SQRT(MMULT(MMULT(TRANSPOSE(Vreduzido),M), Vreduzido))</f>
        <v>0</v>
      </c>
      <c r="F29" s="501"/>
      <c r="G29" s="502"/>
      <c r="I29" s="195"/>
    </row>
  </sheetData>
  <sheetProtection algorithmName="SHA-512" hashValue="EQUEssdp4eqQjIZkQUZzJKZW3RQPFqgR8V4nwM3wKB6Zva/cd5H7VsViygDdZvMHxl0aKNXgJDX2wHPY7GxqYg==" saltValue="arBqXmSGe3CsovHYMVsX7A==" spinCount="100000" sheet="1" objects="1" scenarios="1" selectLockedCells="1"/>
  <mergeCells count="29">
    <mergeCell ref="L16:P16"/>
    <mergeCell ref="I17:K17"/>
    <mergeCell ref="E17:G17"/>
    <mergeCell ref="E18:G18"/>
    <mergeCell ref="E19:G19"/>
    <mergeCell ref="I16:K16"/>
    <mergeCell ref="M17:O17"/>
    <mergeCell ref="M18:O18"/>
    <mergeCell ref="M19:O19"/>
    <mergeCell ref="I18:K18"/>
    <mergeCell ref="I19:K19"/>
    <mergeCell ref="B29:D29"/>
    <mergeCell ref="E29:G29"/>
    <mergeCell ref="E21:G21"/>
    <mergeCell ref="B27:G27"/>
    <mergeCell ref="B28:D28"/>
    <mergeCell ref="E28:G28"/>
    <mergeCell ref="A25:I25"/>
    <mergeCell ref="E22:G22"/>
    <mergeCell ref="I21:K21"/>
    <mergeCell ref="I22:K22"/>
    <mergeCell ref="I23:K23"/>
    <mergeCell ref="M23:O23"/>
    <mergeCell ref="M20:O20"/>
    <mergeCell ref="M21:O21"/>
    <mergeCell ref="M22:O22"/>
    <mergeCell ref="E20:G20"/>
    <mergeCell ref="E23:G23"/>
    <mergeCell ref="I20:K20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9" orientation="portrait" r:id="rId1"/>
  <headerFooter>
    <oddFooter>&amp;L&amp;"Calibri,Itálico"&amp;9&amp;K01+000Simulação de cálculo do CRsubs&amp;R&amp;"Calibri,Itálico"&amp;9&amp;K01+000&amp;D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8"/>
  <sheetViews>
    <sheetView showGridLines="0" zoomScale="75" zoomScaleNormal="75" workbookViewId="0">
      <selection activeCell="B12" sqref="B12"/>
    </sheetView>
  </sheetViews>
  <sheetFormatPr defaultRowHeight="12.75" x14ac:dyDescent="0.2"/>
  <cols>
    <col min="1" max="2" width="19.7109375" style="52" customWidth="1"/>
    <col min="3" max="4" width="16.7109375" style="52" customWidth="1"/>
    <col min="5" max="5" width="32.7109375" style="52" customWidth="1"/>
    <col min="6" max="23" width="9.140625" style="52"/>
    <col min="24" max="24" width="10.7109375" style="52" customWidth="1"/>
    <col min="25" max="25" width="25.7109375" style="52" customWidth="1"/>
    <col min="26" max="42" width="24.7109375" style="52" customWidth="1"/>
    <col min="43" max="43" width="10.7109375" style="52" customWidth="1"/>
    <col min="44" max="44" width="25.7109375" style="52" customWidth="1"/>
    <col min="45" max="61" width="24.7109375" style="52" customWidth="1"/>
    <col min="62" max="91" width="9.28515625" style="52" bestFit="1" customWidth="1"/>
    <col min="92" max="238" width="9.140625" style="52"/>
    <col min="239" max="240" width="7.140625" style="52" customWidth="1"/>
    <col min="241" max="241" width="15" style="52" bestFit="1" customWidth="1"/>
    <col min="242" max="242" width="12.42578125" style="52" customWidth="1"/>
    <col min="243" max="16384" width="9.140625" style="52"/>
  </cols>
  <sheetData>
    <row r="1" spans="1:61" s="3" customFormat="1" ht="24.95" customHeight="1" x14ac:dyDescent="0.2">
      <c r="A1" s="1" t="s">
        <v>10</v>
      </c>
      <c r="B1" s="1"/>
    </row>
    <row r="2" spans="1:61" s="3" customFormat="1" ht="21.95" customHeight="1" x14ac:dyDescent="0.2">
      <c r="A2" s="2" t="s">
        <v>152</v>
      </c>
      <c r="B2" s="2"/>
    </row>
    <row r="3" spans="1:61" s="3" customFormat="1" ht="21.95" customHeight="1" x14ac:dyDescent="0.2">
      <c r="A3" s="4" t="s">
        <v>154</v>
      </c>
      <c r="B3" s="4"/>
    </row>
    <row r="4" spans="1:61" s="3" customFormat="1" ht="24.95" customHeight="1" x14ac:dyDescent="0.2">
      <c r="A4" s="4"/>
      <c r="B4" s="4"/>
    </row>
    <row r="5" spans="1:61" ht="24.95" customHeight="1" x14ac:dyDescent="0.2"/>
    <row r="6" spans="1:61" ht="30" customHeight="1" x14ac:dyDescent="0.2">
      <c r="A6" s="277" t="s">
        <v>14</v>
      </c>
      <c r="B6" s="277"/>
    </row>
    <row r="7" spans="1:61" ht="24.95" customHeight="1" x14ac:dyDescent="0.2">
      <c r="A7" s="209" t="s">
        <v>0</v>
      </c>
      <c r="B7" s="209" t="s">
        <v>1</v>
      </c>
      <c r="E7" s="73" t="s">
        <v>15</v>
      </c>
    </row>
    <row r="8" spans="1:61" ht="24.95" customHeight="1" x14ac:dyDescent="0.2">
      <c r="A8" s="210">
        <f>(SUM(Z12:AP28))^(1/2)</f>
        <v>0</v>
      </c>
      <c r="B8" s="210">
        <f>(SUM(AS12:BI28))^(1/2)</f>
        <v>0</v>
      </c>
      <c r="F8" s="53"/>
      <c r="G8" s="54"/>
    </row>
    <row r="9" spans="1:61" ht="39.950000000000003" customHeight="1" x14ac:dyDescent="0.2"/>
    <row r="10" spans="1:61" ht="35.1" customHeight="1" thickBot="1" x14ac:dyDescent="0.25">
      <c r="A10" s="275" t="s">
        <v>110</v>
      </c>
      <c r="B10" s="278" t="s">
        <v>111</v>
      </c>
      <c r="C10" s="279" t="s">
        <v>112</v>
      </c>
      <c r="D10" s="280"/>
      <c r="F10" s="281" t="s">
        <v>113</v>
      </c>
      <c r="G10" s="282"/>
      <c r="H10" s="282"/>
      <c r="I10" s="282"/>
      <c r="J10" s="282"/>
      <c r="K10" s="282"/>
      <c r="L10" s="282"/>
      <c r="M10" s="282"/>
      <c r="N10" s="282"/>
      <c r="O10" s="282"/>
      <c r="P10" s="282"/>
      <c r="Q10" s="282"/>
      <c r="R10" s="282"/>
      <c r="S10" s="282"/>
      <c r="T10" s="282"/>
      <c r="U10" s="282"/>
      <c r="V10" s="282"/>
      <c r="W10" s="283"/>
      <c r="Y10" s="256"/>
      <c r="Z10" s="48" t="s">
        <v>108</v>
      </c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R10" s="256"/>
      <c r="AS10" s="48" t="s">
        <v>109</v>
      </c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</row>
    <row r="11" spans="1:61" ht="30" customHeight="1" thickBot="1" x14ac:dyDescent="0.25">
      <c r="A11" s="276"/>
      <c r="B11" s="274"/>
      <c r="C11" s="206" t="s">
        <v>0</v>
      </c>
      <c r="D11" s="56" t="s">
        <v>1</v>
      </c>
      <c r="F11" s="60"/>
      <c r="G11" s="67">
        <v>1</v>
      </c>
      <c r="H11" s="68">
        <f>G11+1</f>
        <v>2</v>
      </c>
      <c r="I11" s="68">
        <f t="shared" ref="I11:W11" si="0">H11+1</f>
        <v>3</v>
      </c>
      <c r="J11" s="68">
        <f t="shared" si="0"/>
        <v>4</v>
      </c>
      <c r="K11" s="68">
        <f t="shared" si="0"/>
        <v>5</v>
      </c>
      <c r="L11" s="68">
        <f t="shared" si="0"/>
        <v>6</v>
      </c>
      <c r="M11" s="68">
        <f t="shared" si="0"/>
        <v>7</v>
      </c>
      <c r="N11" s="68">
        <f t="shared" si="0"/>
        <v>8</v>
      </c>
      <c r="O11" s="68">
        <f t="shared" si="0"/>
        <v>9</v>
      </c>
      <c r="P11" s="68">
        <f t="shared" si="0"/>
        <v>10</v>
      </c>
      <c r="Q11" s="68">
        <f t="shared" si="0"/>
        <v>11</v>
      </c>
      <c r="R11" s="68">
        <f t="shared" si="0"/>
        <v>12</v>
      </c>
      <c r="S11" s="68">
        <f t="shared" si="0"/>
        <v>13</v>
      </c>
      <c r="T11" s="68">
        <f t="shared" si="0"/>
        <v>14</v>
      </c>
      <c r="U11" s="68">
        <f t="shared" si="0"/>
        <v>15</v>
      </c>
      <c r="V11" s="68">
        <f t="shared" si="0"/>
        <v>16</v>
      </c>
      <c r="W11" s="69">
        <f t="shared" si="0"/>
        <v>17</v>
      </c>
      <c r="Y11" s="257"/>
      <c r="Z11" s="49">
        <f>Y12</f>
        <v>0</v>
      </c>
      <c r="AA11" s="49">
        <f>Y13</f>
        <v>0</v>
      </c>
      <c r="AB11" s="49">
        <f>Y14</f>
        <v>0</v>
      </c>
      <c r="AC11" s="49">
        <f>Y15</f>
        <v>0</v>
      </c>
      <c r="AD11" s="49">
        <f>Y16</f>
        <v>0</v>
      </c>
      <c r="AE11" s="49">
        <f>Y17</f>
        <v>0</v>
      </c>
      <c r="AF11" s="49">
        <f>Y18</f>
        <v>0</v>
      </c>
      <c r="AG11" s="49">
        <f>Y19</f>
        <v>0</v>
      </c>
      <c r="AH11" s="49">
        <f>Y20</f>
        <v>0</v>
      </c>
      <c r="AI11" s="49">
        <f>Y21</f>
        <v>0</v>
      </c>
      <c r="AJ11" s="49">
        <f>Y22</f>
        <v>0</v>
      </c>
      <c r="AK11" s="49">
        <f>Y23</f>
        <v>0</v>
      </c>
      <c r="AL11" s="49">
        <f>Y24</f>
        <v>0</v>
      </c>
      <c r="AM11" s="49">
        <f>Y25</f>
        <v>0</v>
      </c>
      <c r="AN11" s="49">
        <f>Y26</f>
        <v>0</v>
      </c>
      <c r="AO11" s="49">
        <f>Y27</f>
        <v>0</v>
      </c>
      <c r="AP11" s="49">
        <f>Y28</f>
        <v>0</v>
      </c>
      <c r="AR11" s="257"/>
      <c r="AS11" s="49">
        <f>AR12</f>
        <v>0</v>
      </c>
      <c r="AT11" s="49">
        <f>AR13</f>
        <v>0</v>
      </c>
      <c r="AU11" s="49">
        <f>AR14</f>
        <v>0</v>
      </c>
      <c r="AV11" s="49">
        <f>AR15</f>
        <v>0</v>
      </c>
      <c r="AW11" s="49">
        <f>AR16</f>
        <v>0</v>
      </c>
      <c r="AX11" s="49">
        <f>AR17</f>
        <v>0</v>
      </c>
      <c r="AY11" s="49">
        <f>AR18</f>
        <v>0</v>
      </c>
      <c r="AZ11" s="49">
        <f>AR19</f>
        <v>0</v>
      </c>
      <c r="BA11" s="49">
        <f>AR20</f>
        <v>0</v>
      </c>
      <c r="BB11" s="49">
        <f>AR21</f>
        <v>0</v>
      </c>
      <c r="BC11" s="49">
        <f>AR22</f>
        <v>0</v>
      </c>
      <c r="BD11" s="49">
        <f>AR23</f>
        <v>0</v>
      </c>
      <c r="BE11" s="49">
        <f>AR24</f>
        <v>0</v>
      </c>
      <c r="BF11" s="49">
        <f>AR25</f>
        <v>0</v>
      </c>
      <c r="BG11" s="49">
        <f>AR26</f>
        <v>0</v>
      </c>
      <c r="BH11" s="49">
        <f>AR27</f>
        <v>0</v>
      </c>
      <c r="BI11" s="49">
        <f>AR28</f>
        <v>0</v>
      </c>
    </row>
    <row r="12" spans="1:61" ht="21" customHeight="1" x14ac:dyDescent="0.2">
      <c r="A12" s="16">
        <v>1</v>
      </c>
      <c r="B12" s="204"/>
      <c r="C12" s="205">
        <v>0.3</v>
      </c>
      <c r="D12" s="205">
        <v>0.24</v>
      </c>
      <c r="E12" s="55"/>
      <c r="F12" s="26">
        <v>1</v>
      </c>
      <c r="G12" s="59">
        <v>1</v>
      </c>
      <c r="H12" s="12">
        <v>0.7</v>
      </c>
      <c r="I12" s="12">
        <v>0.8</v>
      </c>
      <c r="J12" s="12">
        <v>0.89</v>
      </c>
      <c r="K12" s="12">
        <v>0.5</v>
      </c>
      <c r="L12" s="12">
        <v>0.5</v>
      </c>
      <c r="M12" s="12">
        <v>0.5</v>
      </c>
      <c r="N12" s="12">
        <v>0.6</v>
      </c>
      <c r="O12" s="12">
        <v>0.85</v>
      </c>
      <c r="P12" s="12">
        <v>0.85</v>
      </c>
      <c r="Q12" s="12">
        <v>0.5</v>
      </c>
      <c r="R12" s="12">
        <v>0.5</v>
      </c>
      <c r="S12" s="12">
        <v>0.52</v>
      </c>
      <c r="T12" s="12">
        <v>0.65</v>
      </c>
      <c r="U12" s="12">
        <v>0.5</v>
      </c>
      <c r="V12" s="12">
        <v>0.5</v>
      </c>
      <c r="W12" s="61">
        <v>0.5</v>
      </c>
      <c r="Y12" s="70">
        <f t="shared" ref="Y12:Y28" si="1">B12*C12</f>
        <v>0</v>
      </c>
      <c r="Z12" s="44">
        <f t="shared" ref="Z12:Z28" si="2">$Y12*Z$11*G12</f>
        <v>0</v>
      </c>
      <c r="AA12" s="44">
        <f t="shared" ref="AA12:AA28" si="3">$Y12*AA$11*H12</f>
        <v>0</v>
      </c>
      <c r="AB12" s="44">
        <f t="shared" ref="AB12:AB28" si="4">$Y12*AB$11*I12</f>
        <v>0</v>
      </c>
      <c r="AC12" s="44">
        <f t="shared" ref="AC12:AC28" si="5">$Y12*AC$11*J12</f>
        <v>0</v>
      </c>
      <c r="AD12" s="44">
        <f t="shared" ref="AD12:AD28" si="6">$Y12*AD$11*K12</f>
        <v>0</v>
      </c>
      <c r="AE12" s="44">
        <f t="shared" ref="AE12:AE28" si="7">$Y12*AE$11*L12</f>
        <v>0</v>
      </c>
      <c r="AF12" s="44">
        <f t="shared" ref="AF12:AF28" si="8">$Y12*AF$11*M12</f>
        <v>0</v>
      </c>
      <c r="AG12" s="44">
        <f t="shared" ref="AG12:AG28" si="9">$Y12*AG$11*N12</f>
        <v>0</v>
      </c>
      <c r="AH12" s="44">
        <f t="shared" ref="AH12:AH28" si="10">$Y12*AH$11*O12</f>
        <v>0</v>
      </c>
      <c r="AI12" s="44">
        <f t="shared" ref="AI12:AI28" si="11">$Y12*AI$11*P12</f>
        <v>0</v>
      </c>
      <c r="AJ12" s="44">
        <f t="shared" ref="AJ12:AJ28" si="12">$Y12*AJ$11*Q12</f>
        <v>0</v>
      </c>
      <c r="AK12" s="44">
        <f t="shared" ref="AK12:AK28" si="13">$Y12*AK$11*R12</f>
        <v>0</v>
      </c>
      <c r="AL12" s="44">
        <f t="shared" ref="AL12:AL28" si="14">$Y12*AL$11*S12</f>
        <v>0</v>
      </c>
      <c r="AM12" s="44">
        <f t="shared" ref="AM12:AM28" si="15">$Y12*AM$11*T12</f>
        <v>0</v>
      </c>
      <c r="AN12" s="44">
        <f t="shared" ref="AN12:AN28" si="16">$Y12*AN$11*U12</f>
        <v>0</v>
      </c>
      <c r="AO12" s="44">
        <f t="shared" ref="AO12:AO28" si="17">$Y12*AO$11*V12</f>
        <v>0</v>
      </c>
      <c r="AP12" s="44">
        <f t="shared" ref="AP12:AP28" si="18">$Y12*AP$11*W12</f>
        <v>0</v>
      </c>
      <c r="AR12" s="70">
        <f t="shared" ref="AR12:AR28" si="19">B12*D12</f>
        <v>0</v>
      </c>
      <c r="AS12" s="44">
        <f t="shared" ref="AS12:AS28" si="20">$AR12*AS$11*G12</f>
        <v>0</v>
      </c>
      <c r="AT12" s="44">
        <f t="shared" ref="AT12:AT28" si="21">$AR12*AT$11*H12</f>
        <v>0</v>
      </c>
      <c r="AU12" s="44">
        <f t="shared" ref="AU12:AU28" si="22">$AR12*AU$11*I12</f>
        <v>0</v>
      </c>
      <c r="AV12" s="44">
        <f t="shared" ref="AV12:AV28" si="23">$AR12*AV$11*J12</f>
        <v>0</v>
      </c>
      <c r="AW12" s="44">
        <f t="shared" ref="AW12:AW28" si="24">$AR12*AW$11*K12</f>
        <v>0</v>
      </c>
      <c r="AX12" s="44">
        <f t="shared" ref="AX12:AX28" si="25">$AR12*AX$11*L12</f>
        <v>0</v>
      </c>
      <c r="AY12" s="44">
        <f t="shared" ref="AY12:AY28" si="26">$AR12*AY$11*M12</f>
        <v>0</v>
      </c>
      <c r="AZ12" s="44">
        <f t="shared" ref="AZ12:AZ28" si="27">$AR12*AZ$11*N12</f>
        <v>0</v>
      </c>
      <c r="BA12" s="44">
        <f t="shared" ref="BA12:BA28" si="28">$AR12*BA$11*O12</f>
        <v>0</v>
      </c>
      <c r="BB12" s="44">
        <f t="shared" ref="BB12:BB28" si="29">$AR12*BB$11*P12</f>
        <v>0</v>
      </c>
      <c r="BC12" s="44">
        <f t="shared" ref="BC12:BC28" si="30">$AR12*BC$11*Q12</f>
        <v>0</v>
      </c>
      <c r="BD12" s="44">
        <f t="shared" ref="BD12:BD28" si="31">$AR12*BD$11*R12</f>
        <v>0</v>
      </c>
      <c r="BE12" s="44">
        <f t="shared" ref="BE12:BE28" si="32">$AR12*BE$11*S12</f>
        <v>0</v>
      </c>
      <c r="BF12" s="44">
        <f t="shared" ref="BF12:BF28" si="33">$AR12*BF$11*T12</f>
        <v>0</v>
      </c>
      <c r="BG12" s="44">
        <f t="shared" ref="BG12:BG28" si="34">$AR12*BG$11*U12</f>
        <v>0</v>
      </c>
      <c r="BH12" s="44">
        <f t="shared" ref="BH12:BH28" si="35">$AR12*BH$11*V12</f>
        <v>0</v>
      </c>
      <c r="BI12" s="44">
        <f t="shared" ref="BI12:BI28" si="36">$AR12*BI$11*W12</f>
        <v>0</v>
      </c>
    </row>
    <row r="13" spans="1:61" ht="21" customHeight="1" x14ac:dyDescent="0.2">
      <c r="A13" s="16">
        <v>2</v>
      </c>
      <c r="B13" s="204"/>
      <c r="C13" s="205">
        <v>0.33</v>
      </c>
      <c r="D13" s="205">
        <v>0.26</v>
      </c>
      <c r="E13" s="55"/>
      <c r="F13" s="26">
        <f>F12+1</f>
        <v>2</v>
      </c>
      <c r="G13" s="58">
        <v>0.7</v>
      </c>
      <c r="H13" s="57">
        <v>1</v>
      </c>
      <c r="I13" s="57">
        <v>0.75</v>
      </c>
      <c r="J13" s="57">
        <v>0.7</v>
      </c>
      <c r="K13" s="57">
        <v>0.5</v>
      </c>
      <c r="L13" s="57">
        <v>0.5</v>
      </c>
      <c r="M13" s="57">
        <v>0.5</v>
      </c>
      <c r="N13" s="57">
        <v>0.78</v>
      </c>
      <c r="O13" s="57">
        <v>0.55000000000000004</v>
      </c>
      <c r="P13" s="57">
        <v>0.5</v>
      </c>
      <c r="Q13" s="57">
        <v>0.5</v>
      </c>
      <c r="R13" s="57">
        <v>0.5</v>
      </c>
      <c r="S13" s="57">
        <v>0.5</v>
      </c>
      <c r="T13" s="57">
        <v>0.5</v>
      </c>
      <c r="U13" s="57">
        <v>0.5</v>
      </c>
      <c r="V13" s="57">
        <v>0.5</v>
      </c>
      <c r="W13" s="62">
        <v>0.5</v>
      </c>
      <c r="Y13" s="70">
        <f t="shared" si="1"/>
        <v>0</v>
      </c>
      <c r="Z13" s="44">
        <f t="shared" si="2"/>
        <v>0</v>
      </c>
      <c r="AA13" s="44">
        <f t="shared" si="3"/>
        <v>0</v>
      </c>
      <c r="AB13" s="44">
        <f t="shared" si="4"/>
        <v>0</v>
      </c>
      <c r="AC13" s="44">
        <f t="shared" si="5"/>
        <v>0</v>
      </c>
      <c r="AD13" s="44">
        <f t="shared" si="6"/>
        <v>0</v>
      </c>
      <c r="AE13" s="44">
        <f t="shared" si="7"/>
        <v>0</v>
      </c>
      <c r="AF13" s="44">
        <f t="shared" si="8"/>
        <v>0</v>
      </c>
      <c r="AG13" s="44">
        <f t="shared" si="9"/>
        <v>0</v>
      </c>
      <c r="AH13" s="44">
        <f t="shared" si="10"/>
        <v>0</v>
      </c>
      <c r="AI13" s="44">
        <f t="shared" si="11"/>
        <v>0</v>
      </c>
      <c r="AJ13" s="44">
        <f t="shared" si="12"/>
        <v>0</v>
      </c>
      <c r="AK13" s="44">
        <f t="shared" si="13"/>
        <v>0</v>
      </c>
      <c r="AL13" s="44">
        <f t="shared" si="14"/>
        <v>0</v>
      </c>
      <c r="AM13" s="44">
        <f t="shared" si="15"/>
        <v>0</v>
      </c>
      <c r="AN13" s="44">
        <f t="shared" si="16"/>
        <v>0</v>
      </c>
      <c r="AO13" s="44">
        <f t="shared" si="17"/>
        <v>0</v>
      </c>
      <c r="AP13" s="44">
        <f t="shared" si="18"/>
        <v>0</v>
      </c>
      <c r="AR13" s="70">
        <f t="shared" si="19"/>
        <v>0</v>
      </c>
      <c r="AS13" s="44">
        <f t="shared" si="20"/>
        <v>0</v>
      </c>
      <c r="AT13" s="44">
        <f t="shared" si="21"/>
        <v>0</v>
      </c>
      <c r="AU13" s="44">
        <f t="shared" si="22"/>
        <v>0</v>
      </c>
      <c r="AV13" s="44">
        <f t="shared" si="23"/>
        <v>0</v>
      </c>
      <c r="AW13" s="44">
        <f t="shared" si="24"/>
        <v>0</v>
      </c>
      <c r="AX13" s="44">
        <f t="shared" si="25"/>
        <v>0</v>
      </c>
      <c r="AY13" s="44">
        <f t="shared" si="26"/>
        <v>0</v>
      </c>
      <c r="AZ13" s="44">
        <f t="shared" si="27"/>
        <v>0</v>
      </c>
      <c r="BA13" s="44">
        <f t="shared" si="28"/>
        <v>0</v>
      </c>
      <c r="BB13" s="44">
        <f t="shared" si="29"/>
        <v>0</v>
      </c>
      <c r="BC13" s="44">
        <f t="shared" si="30"/>
        <v>0</v>
      </c>
      <c r="BD13" s="44">
        <f t="shared" si="31"/>
        <v>0</v>
      </c>
      <c r="BE13" s="44">
        <f t="shared" si="32"/>
        <v>0</v>
      </c>
      <c r="BF13" s="44">
        <f t="shared" si="33"/>
        <v>0</v>
      </c>
      <c r="BG13" s="44">
        <f t="shared" si="34"/>
        <v>0</v>
      </c>
      <c r="BH13" s="44">
        <f t="shared" si="35"/>
        <v>0</v>
      </c>
      <c r="BI13" s="44">
        <f t="shared" si="36"/>
        <v>0</v>
      </c>
    </row>
    <row r="14" spans="1:61" ht="21" customHeight="1" x14ac:dyDescent="0.2">
      <c r="A14" s="16">
        <v>3</v>
      </c>
      <c r="B14" s="204"/>
      <c r="C14" s="205">
        <v>0.35</v>
      </c>
      <c r="D14" s="205">
        <v>0.3</v>
      </c>
      <c r="E14" s="55"/>
      <c r="F14" s="26">
        <f t="shared" ref="F14:F28" si="37">F13+1</f>
        <v>3</v>
      </c>
      <c r="G14" s="58">
        <v>0.8</v>
      </c>
      <c r="H14" s="57">
        <v>0.75</v>
      </c>
      <c r="I14" s="57">
        <v>1</v>
      </c>
      <c r="J14" s="57">
        <v>0.88</v>
      </c>
      <c r="K14" s="57">
        <v>0.5</v>
      </c>
      <c r="L14" s="57">
        <v>0.5</v>
      </c>
      <c r="M14" s="57">
        <v>0.5</v>
      </c>
      <c r="N14" s="57">
        <v>0.81</v>
      </c>
      <c r="O14" s="57">
        <v>0.95</v>
      </c>
      <c r="P14" s="57">
        <v>0.82</v>
      </c>
      <c r="Q14" s="57">
        <v>0.5</v>
      </c>
      <c r="R14" s="57">
        <v>0.5</v>
      </c>
      <c r="S14" s="57">
        <v>0.5</v>
      </c>
      <c r="T14" s="57">
        <v>0.5</v>
      </c>
      <c r="U14" s="57">
        <v>0.5</v>
      </c>
      <c r="V14" s="57">
        <v>0.5</v>
      </c>
      <c r="W14" s="62">
        <v>0.5</v>
      </c>
      <c r="Y14" s="70">
        <f t="shared" si="1"/>
        <v>0</v>
      </c>
      <c r="Z14" s="44">
        <f t="shared" si="2"/>
        <v>0</v>
      </c>
      <c r="AA14" s="44">
        <f t="shared" si="3"/>
        <v>0</v>
      </c>
      <c r="AB14" s="44">
        <f t="shared" si="4"/>
        <v>0</v>
      </c>
      <c r="AC14" s="44">
        <f t="shared" si="5"/>
        <v>0</v>
      </c>
      <c r="AD14" s="44">
        <f t="shared" si="6"/>
        <v>0</v>
      </c>
      <c r="AE14" s="44">
        <f t="shared" si="7"/>
        <v>0</v>
      </c>
      <c r="AF14" s="44">
        <f t="shared" si="8"/>
        <v>0</v>
      </c>
      <c r="AG14" s="44">
        <f t="shared" si="9"/>
        <v>0</v>
      </c>
      <c r="AH14" s="44">
        <f t="shared" si="10"/>
        <v>0</v>
      </c>
      <c r="AI14" s="44">
        <f t="shared" si="11"/>
        <v>0</v>
      </c>
      <c r="AJ14" s="44">
        <f t="shared" si="12"/>
        <v>0</v>
      </c>
      <c r="AK14" s="44">
        <f t="shared" si="13"/>
        <v>0</v>
      </c>
      <c r="AL14" s="44">
        <f t="shared" si="14"/>
        <v>0</v>
      </c>
      <c r="AM14" s="44">
        <f t="shared" si="15"/>
        <v>0</v>
      </c>
      <c r="AN14" s="44">
        <f t="shared" si="16"/>
        <v>0</v>
      </c>
      <c r="AO14" s="44">
        <f t="shared" si="17"/>
        <v>0</v>
      </c>
      <c r="AP14" s="44">
        <f t="shared" si="18"/>
        <v>0</v>
      </c>
      <c r="AR14" s="70">
        <f t="shared" si="19"/>
        <v>0</v>
      </c>
      <c r="AS14" s="44">
        <f t="shared" si="20"/>
        <v>0</v>
      </c>
      <c r="AT14" s="44">
        <f t="shared" si="21"/>
        <v>0</v>
      </c>
      <c r="AU14" s="44">
        <f t="shared" si="22"/>
        <v>0</v>
      </c>
      <c r="AV14" s="44">
        <f t="shared" si="23"/>
        <v>0</v>
      </c>
      <c r="AW14" s="44">
        <f t="shared" si="24"/>
        <v>0</v>
      </c>
      <c r="AX14" s="44">
        <f t="shared" si="25"/>
        <v>0</v>
      </c>
      <c r="AY14" s="44">
        <f t="shared" si="26"/>
        <v>0</v>
      </c>
      <c r="AZ14" s="44">
        <f t="shared" si="27"/>
        <v>0</v>
      </c>
      <c r="BA14" s="44">
        <f t="shared" si="28"/>
        <v>0</v>
      </c>
      <c r="BB14" s="44">
        <f t="shared" si="29"/>
        <v>0</v>
      </c>
      <c r="BC14" s="44">
        <f t="shared" si="30"/>
        <v>0</v>
      </c>
      <c r="BD14" s="44">
        <f t="shared" si="31"/>
        <v>0</v>
      </c>
      <c r="BE14" s="44">
        <f t="shared" si="32"/>
        <v>0</v>
      </c>
      <c r="BF14" s="44">
        <f t="shared" si="33"/>
        <v>0</v>
      </c>
      <c r="BG14" s="44">
        <f t="shared" si="34"/>
        <v>0</v>
      </c>
      <c r="BH14" s="44">
        <f t="shared" si="35"/>
        <v>0</v>
      </c>
      <c r="BI14" s="44">
        <f t="shared" si="36"/>
        <v>0</v>
      </c>
    </row>
    <row r="15" spans="1:61" ht="21" customHeight="1" x14ac:dyDescent="0.2">
      <c r="A15" s="16">
        <v>4</v>
      </c>
      <c r="B15" s="204"/>
      <c r="C15" s="205">
        <v>0.35</v>
      </c>
      <c r="D15" s="205">
        <v>0.3</v>
      </c>
      <c r="E15" s="55"/>
      <c r="F15" s="26">
        <f t="shared" si="37"/>
        <v>4</v>
      </c>
      <c r="G15" s="58">
        <v>0.89</v>
      </c>
      <c r="H15" s="57">
        <v>0.7</v>
      </c>
      <c r="I15" s="57">
        <v>0.88</v>
      </c>
      <c r="J15" s="57">
        <v>1</v>
      </c>
      <c r="K15" s="57">
        <v>0.5</v>
      </c>
      <c r="L15" s="57">
        <v>0.5</v>
      </c>
      <c r="M15" s="57">
        <v>0.5</v>
      </c>
      <c r="N15" s="57">
        <v>0.6</v>
      </c>
      <c r="O15" s="57">
        <v>0.85</v>
      </c>
      <c r="P15" s="57">
        <v>0.82</v>
      </c>
      <c r="Q15" s="57">
        <v>0.5</v>
      </c>
      <c r="R15" s="57">
        <v>0.5</v>
      </c>
      <c r="S15" s="57">
        <v>0.57999999999999996</v>
      </c>
      <c r="T15" s="57">
        <v>0.55000000000000004</v>
      </c>
      <c r="U15" s="57">
        <v>0.5</v>
      </c>
      <c r="V15" s="57">
        <v>0.5</v>
      </c>
      <c r="W15" s="62">
        <v>0.5</v>
      </c>
      <c r="Y15" s="70">
        <f t="shared" si="1"/>
        <v>0</v>
      </c>
      <c r="Z15" s="44">
        <f t="shared" si="2"/>
        <v>0</v>
      </c>
      <c r="AA15" s="44">
        <f t="shared" si="3"/>
        <v>0</v>
      </c>
      <c r="AB15" s="44">
        <f t="shared" si="4"/>
        <v>0</v>
      </c>
      <c r="AC15" s="44">
        <f t="shared" si="5"/>
        <v>0</v>
      </c>
      <c r="AD15" s="44">
        <f t="shared" si="6"/>
        <v>0</v>
      </c>
      <c r="AE15" s="44">
        <f t="shared" si="7"/>
        <v>0</v>
      </c>
      <c r="AF15" s="44">
        <f t="shared" si="8"/>
        <v>0</v>
      </c>
      <c r="AG15" s="44">
        <f t="shared" si="9"/>
        <v>0</v>
      </c>
      <c r="AH15" s="44">
        <f t="shared" si="10"/>
        <v>0</v>
      </c>
      <c r="AI15" s="44">
        <f t="shared" si="11"/>
        <v>0</v>
      </c>
      <c r="AJ15" s="44">
        <f t="shared" si="12"/>
        <v>0</v>
      </c>
      <c r="AK15" s="44">
        <f t="shared" si="13"/>
        <v>0</v>
      </c>
      <c r="AL15" s="44">
        <f t="shared" si="14"/>
        <v>0</v>
      </c>
      <c r="AM15" s="44">
        <f t="shared" si="15"/>
        <v>0</v>
      </c>
      <c r="AN15" s="44">
        <f t="shared" si="16"/>
        <v>0</v>
      </c>
      <c r="AO15" s="44">
        <f t="shared" si="17"/>
        <v>0</v>
      </c>
      <c r="AP15" s="44">
        <f t="shared" si="18"/>
        <v>0</v>
      </c>
      <c r="AR15" s="70">
        <f t="shared" si="19"/>
        <v>0</v>
      </c>
      <c r="AS15" s="44">
        <f t="shared" si="20"/>
        <v>0</v>
      </c>
      <c r="AT15" s="44">
        <f t="shared" si="21"/>
        <v>0</v>
      </c>
      <c r="AU15" s="44">
        <f t="shared" si="22"/>
        <v>0</v>
      </c>
      <c r="AV15" s="44">
        <f t="shared" si="23"/>
        <v>0</v>
      </c>
      <c r="AW15" s="44">
        <f t="shared" si="24"/>
        <v>0</v>
      </c>
      <c r="AX15" s="44">
        <f t="shared" si="25"/>
        <v>0</v>
      </c>
      <c r="AY15" s="44">
        <f t="shared" si="26"/>
        <v>0</v>
      </c>
      <c r="AZ15" s="44">
        <f t="shared" si="27"/>
        <v>0</v>
      </c>
      <c r="BA15" s="44">
        <f t="shared" si="28"/>
        <v>0</v>
      </c>
      <c r="BB15" s="44">
        <f t="shared" si="29"/>
        <v>0</v>
      </c>
      <c r="BC15" s="44">
        <f t="shared" si="30"/>
        <v>0</v>
      </c>
      <c r="BD15" s="44">
        <f t="shared" si="31"/>
        <v>0</v>
      </c>
      <c r="BE15" s="44">
        <f t="shared" si="32"/>
        <v>0</v>
      </c>
      <c r="BF15" s="44">
        <f t="shared" si="33"/>
        <v>0</v>
      </c>
      <c r="BG15" s="44">
        <f t="shared" si="34"/>
        <v>0</v>
      </c>
      <c r="BH15" s="44">
        <f t="shared" si="35"/>
        <v>0</v>
      </c>
      <c r="BI15" s="44">
        <f t="shared" si="36"/>
        <v>0</v>
      </c>
    </row>
    <row r="16" spans="1:61" ht="21" customHeight="1" x14ac:dyDescent="0.2">
      <c r="A16" s="16">
        <v>5</v>
      </c>
      <c r="B16" s="204"/>
      <c r="C16" s="205">
        <v>0.18</v>
      </c>
      <c r="D16" s="205">
        <v>0.15</v>
      </c>
      <c r="E16" s="55"/>
      <c r="F16" s="26">
        <f t="shared" si="37"/>
        <v>5</v>
      </c>
      <c r="G16" s="58">
        <v>0.5</v>
      </c>
      <c r="H16" s="57">
        <v>0.5</v>
      </c>
      <c r="I16" s="57">
        <v>0.5</v>
      </c>
      <c r="J16" s="57">
        <v>0.5</v>
      </c>
      <c r="K16" s="57">
        <v>1</v>
      </c>
      <c r="L16" s="57">
        <v>0.5</v>
      </c>
      <c r="M16" s="57">
        <v>0.5</v>
      </c>
      <c r="N16" s="57">
        <v>0.5</v>
      </c>
      <c r="O16" s="57">
        <v>0.5</v>
      </c>
      <c r="P16" s="57">
        <v>0.5</v>
      </c>
      <c r="Q16" s="57">
        <v>0.5</v>
      </c>
      <c r="R16" s="57">
        <v>0.5</v>
      </c>
      <c r="S16" s="57">
        <v>0.5</v>
      </c>
      <c r="T16" s="57">
        <v>0.5</v>
      </c>
      <c r="U16" s="57">
        <v>0.5</v>
      </c>
      <c r="V16" s="57">
        <v>0.5</v>
      </c>
      <c r="W16" s="62">
        <v>0.5</v>
      </c>
      <c r="Y16" s="70">
        <f t="shared" si="1"/>
        <v>0</v>
      </c>
      <c r="Z16" s="44">
        <f t="shared" si="2"/>
        <v>0</v>
      </c>
      <c r="AA16" s="44">
        <f t="shared" si="3"/>
        <v>0</v>
      </c>
      <c r="AB16" s="44">
        <f t="shared" si="4"/>
        <v>0</v>
      </c>
      <c r="AC16" s="44">
        <f t="shared" si="5"/>
        <v>0</v>
      </c>
      <c r="AD16" s="44">
        <f t="shared" si="6"/>
        <v>0</v>
      </c>
      <c r="AE16" s="44">
        <f t="shared" si="7"/>
        <v>0</v>
      </c>
      <c r="AF16" s="44">
        <f t="shared" si="8"/>
        <v>0</v>
      </c>
      <c r="AG16" s="44">
        <f t="shared" si="9"/>
        <v>0</v>
      </c>
      <c r="AH16" s="44">
        <f t="shared" si="10"/>
        <v>0</v>
      </c>
      <c r="AI16" s="44">
        <f t="shared" si="11"/>
        <v>0</v>
      </c>
      <c r="AJ16" s="44">
        <f t="shared" si="12"/>
        <v>0</v>
      </c>
      <c r="AK16" s="44">
        <f t="shared" si="13"/>
        <v>0</v>
      </c>
      <c r="AL16" s="44">
        <f t="shared" si="14"/>
        <v>0</v>
      </c>
      <c r="AM16" s="44">
        <f t="shared" si="15"/>
        <v>0</v>
      </c>
      <c r="AN16" s="44">
        <f t="shared" si="16"/>
        <v>0</v>
      </c>
      <c r="AO16" s="44">
        <f t="shared" si="17"/>
        <v>0</v>
      </c>
      <c r="AP16" s="44">
        <f t="shared" si="18"/>
        <v>0</v>
      </c>
      <c r="AR16" s="70">
        <f t="shared" si="19"/>
        <v>0</v>
      </c>
      <c r="AS16" s="44">
        <f t="shared" si="20"/>
        <v>0</v>
      </c>
      <c r="AT16" s="44">
        <f t="shared" si="21"/>
        <v>0</v>
      </c>
      <c r="AU16" s="44">
        <f t="shared" si="22"/>
        <v>0</v>
      </c>
      <c r="AV16" s="44">
        <f t="shared" si="23"/>
        <v>0</v>
      </c>
      <c r="AW16" s="44">
        <f t="shared" si="24"/>
        <v>0</v>
      </c>
      <c r="AX16" s="44">
        <f t="shared" si="25"/>
        <v>0</v>
      </c>
      <c r="AY16" s="44">
        <f t="shared" si="26"/>
        <v>0</v>
      </c>
      <c r="AZ16" s="44">
        <f t="shared" si="27"/>
        <v>0</v>
      </c>
      <c r="BA16" s="44">
        <f t="shared" si="28"/>
        <v>0</v>
      </c>
      <c r="BB16" s="44">
        <f t="shared" si="29"/>
        <v>0</v>
      </c>
      <c r="BC16" s="44">
        <f t="shared" si="30"/>
        <v>0</v>
      </c>
      <c r="BD16" s="44">
        <f t="shared" si="31"/>
        <v>0</v>
      </c>
      <c r="BE16" s="44">
        <f t="shared" si="32"/>
        <v>0</v>
      </c>
      <c r="BF16" s="44">
        <f t="shared" si="33"/>
        <v>0</v>
      </c>
      <c r="BG16" s="44">
        <f t="shared" si="34"/>
        <v>0</v>
      </c>
      <c r="BH16" s="44">
        <f t="shared" si="35"/>
        <v>0</v>
      </c>
      <c r="BI16" s="44">
        <f t="shared" si="36"/>
        <v>0</v>
      </c>
    </row>
    <row r="17" spans="1:61" ht="21" customHeight="1" x14ac:dyDescent="0.2">
      <c r="A17" s="16">
        <v>6</v>
      </c>
      <c r="B17" s="204"/>
      <c r="C17" s="205">
        <v>0.18</v>
      </c>
      <c r="D17" s="205">
        <v>0.15</v>
      </c>
      <c r="E17" s="55"/>
      <c r="F17" s="26">
        <f t="shared" si="37"/>
        <v>6</v>
      </c>
      <c r="G17" s="58">
        <v>0.5</v>
      </c>
      <c r="H17" s="57">
        <v>0.5</v>
      </c>
      <c r="I17" s="57">
        <v>0.5</v>
      </c>
      <c r="J17" s="57">
        <v>0.5</v>
      </c>
      <c r="K17" s="57">
        <v>0.5</v>
      </c>
      <c r="L17" s="57">
        <v>1</v>
      </c>
      <c r="M17" s="57">
        <v>0.5</v>
      </c>
      <c r="N17" s="57">
        <v>0.5</v>
      </c>
      <c r="O17" s="57">
        <v>0.5</v>
      </c>
      <c r="P17" s="57">
        <v>0.5</v>
      </c>
      <c r="Q17" s="57">
        <v>0.5</v>
      </c>
      <c r="R17" s="57">
        <v>0.5</v>
      </c>
      <c r="S17" s="57">
        <v>0.5</v>
      </c>
      <c r="T17" s="57">
        <v>0.5</v>
      </c>
      <c r="U17" s="57">
        <v>0.5</v>
      </c>
      <c r="V17" s="57">
        <v>0.5</v>
      </c>
      <c r="W17" s="62">
        <v>0.5</v>
      </c>
      <c r="Y17" s="70">
        <f t="shared" si="1"/>
        <v>0</v>
      </c>
      <c r="Z17" s="44">
        <f t="shared" si="2"/>
        <v>0</v>
      </c>
      <c r="AA17" s="44">
        <f t="shared" si="3"/>
        <v>0</v>
      </c>
      <c r="AB17" s="44">
        <f t="shared" si="4"/>
        <v>0</v>
      </c>
      <c r="AC17" s="44">
        <f t="shared" si="5"/>
        <v>0</v>
      </c>
      <c r="AD17" s="44">
        <f t="shared" si="6"/>
        <v>0</v>
      </c>
      <c r="AE17" s="44">
        <f t="shared" si="7"/>
        <v>0</v>
      </c>
      <c r="AF17" s="44">
        <f t="shared" si="8"/>
        <v>0</v>
      </c>
      <c r="AG17" s="44">
        <f t="shared" si="9"/>
        <v>0</v>
      </c>
      <c r="AH17" s="44">
        <f t="shared" si="10"/>
        <v>0</v>
      </c>
      <c r="AI17" s="44">
        <f t="shared" si="11"/>
        <v>0</v>
      </c>
      <c r="AJ17" s="44">
        <f t="shared" si="12"/>
        <v>0</v>
      </c>
      <c r="AK17" s="44">
        <f t="shared" si="13"/>
        <v>0</v>
      </c>
      <c r="AL17" s="44">
        <f t="shared" si="14"/>
        <v>0</v>
      </c>
      <c r="AM17" s="44">
        <f t="shared" si="15"/>
        <v>0</v>
      </c>
      <c r="AN17" s="44">
        <f t="shared" si="16"/>
        <v>0</v>
      </c>
      <c r="AO17" s="44">
        <f t="shared" si="17"/>
        <v>0</v>
      </c>
      <c r="AP17" s="44">
        <f t="shared" si="18"/>
        <v>0</v>
      </c>
      <c r="AR17" s="70">
        <f t="shared" si="19"/>
        <v>0</v>
      </c>
      <c r="AS17" s="44">
        <f t="shared" si="20"/>
        <v>0</v>
      </c>
      <c r="AT17" s="44">
        <f t="shared" si="21"/>
        <v>0</v>
      </c>
      <c r="AU17" s="44">
        <f t="shared" si="22"/>
        <v>0</v>
      </c>
      <c r="AV17" s="44">
        <f t="shared" si="23"/>
        <v>0</v>
      </c>
      <c r="AW17" s="44">
        <f t="shared" si="24"/>
        <v>0</v>
      </c>
      <c r="AX17" s="44">
        <f t="shared" si="25"/>
        <v>0</v>
      </c>
      <c r="AY17" s="44">
        <f t="shared" si="26"/>
        <v>0</v>
      </c>
      <c r="AZ17" s="44">
        <f t="shared" si="27"/>
        <v>0</v>
      </c>
      <c r="BA17" s="44">
        <f t="shared" si="28"/>
        <v>0</v>
      </c>
      <c r="BB17" s="44">
        <f t="shared" si="29"/>
        <v>0</v>
      </c>
      <c r="BC17" s="44">
        <f t="shared" si="30"/>
        <v>0</v>
      </c>
      <c r="BD17" s="44">
        <f t="shared" si="31"/>
        <v>0</v>
      </c>
      <c r="BE17" s="44">
        <f t="shared" si="32"/>
        <v>0</v>
      </c>
      <c r="BF17" s="44">
        <f t="shared" si="33"/>
        <v>0</v>
      </c>
      <c r="BG17" s="44">
        <f t="shared" si="34"/>
        <v>0</v>
      </c>
      <c r="BH17" s="44">
        <f t="shared" si="35"/>
        <v>0</v>
      </c>
      <c r="BI17" s="44">
        <f t="shared" si="36"/>
        <v>0</v>
      </c>
    </row>
    <row r="18" spans="1:61" ht="21" customHeight="1" x14ac:dyDescent="0.2">
      <c r="A18" s="16">
        <v>7</v>
      </c>
      <c r="B18" s="204"/>
      <c r="C18" s="205">
        <v>0.18</v>
      </c>
      <c r="D18" s="205">
        <v>0.15</v>
      </c>
      <c r="E18" s="55"/>
      <c r="F18" s="26">
        <f t="shared" si="37"/>
        <v>7</v>
      </c>
      <c r="G18" s="58">
        <v>0.5</v>
      </c>
      <c r="H18" s="57">
        <v>0.5</v>
      </c>
      <c r="I18" s="57">
        <v>0.5</v>
      </c>
      <c r="J18" s="57">
        <v>0.5</v>
      </c>
      <c r="K18" s="57">
        <v>0.5</v>
      </c>
      <c r="L18" s="57">
        <v>0.5</v>
      </c>
      <c r="M18" s="57">
        <v>1</v>
      </c>
      <c r="N18" s="57">
        <v>0.5</v>
      </c>
      <c r="O18" s="57">
        <v>0.5</v>
      </c>
      <c r="P18" s="57">
        <v>0.5</v>
      </c>
      <c r="Q18" s="57">
        <v>0.5</v>
      </c>
      <c r="R18" s="57">
        <v>0.5</v>
      </c>
      <c r="S18" s="57">
        <v>0.5</v>
      </c>
      <c r="T18" s="57">
        <v>0.5</v>
      </c>
      <c r="U18" s="57">
        <v>0.5</v>
      </c>
      <c r="V18" s="57">
        <v>0.5</v>
      </c>
      <c r="W18" s="62">
        <v>0.5</v>
      </c>
      <c r="Y18" s="70">
        <f t="shared" si="1"/>
        <v>0</v>
      </c>
      <c r="Z18" s="44">
        <f t="shared" si="2"/>
        <v>0</v>
      </c>
      <c r="AA18" s="44">
        <f t="shared" si="3"/>
        <v>0</v>
      </c>
      <c r="AB18" s="44">
        <f t="shared" si="4"/>
        <v>0</v>
      </c>
      <c r="AC18" s="44">
        <f t="shared" si="5"/>
        <v>0</v>
      </c>
      <c r="AD18" s="44">
        <f t="shared" si="6"/>
        <v>0</v>
      </c>
      <c r="AE18" s="44">
        <f t="shared" si="7"/>
        <v>0</v>
      </c>
      <c r="AF18" s="44">
        <f t="shared" si="8"/>
        <v>0</v>
      </c>
      <c r="AG18" s="44">
        <f t="shared" si="9"/>
        <v>0</v>
      </c>
      <c r="AH18" s="44">
        <f t="shared" si="10"/>
        <v>0</v>
      </c>
      <c r="AI18" s="44">
        <f t="shared" si="11"/>
        <v>0</v>
      </c>
      <c r="AJ18" s="44">
        <f t="shared" si="12"/>
        <v>0</v>
      </c>
      <c r="AK18" s="44">
        <f t="shared" si="13"/>
        <v>0</v>
      </c>
      <c r="AL18" s="44">
        <f t="shared" si="14"/>
        <v>0</v>
      </c>
      <c r="AM18" s="44">
        <f t="shared" si="15"/>
        <v>0</v>
      </c>
      <c r="AN18" s="44">
        <f t="shared" si="16"/>
        <v>0</v>
      </c>
      <c r="AO18" s="44">
        <f t="shared" si="17"/>
        <v>0</v>
      </c>
      <c r="AP18" s="44">
        <f t="shared" si="18"/>
        <v>0</v>
      </c>
      <c r="AR18" s="70">
        <f t="shared" si="19"/>
        <v>0</v>
      </c>
      <c r="AS18" s="44">
        <f t="shared" si="20"/>
        <v>0</v>
      </c>
      <c r="AT18" s="44">
        <f t="shared" si="21"/>
        <v>0</v>
      </c>
      <c r="AU18" s="44">
        <f t="shared" si="22"/>
        <v>0</v>
      </c>
      <c r="AV18" s="44">
        <f t="shared" si="23"/>
        <v>0</v>
      </c>
      <c r="AW18" s="44">
        <f t="shared" si="24"/>
        <v>0</v>
      </c>
      <c r="AX18" s="44">
        <f t="shared" si="25"/>
        <v>0</v>
      </c>
      <c r="AY18" s="44">
        <f t="shared" si="26"/>
        <v>0</v>
      </c>
      <c r="AZ18" s="44">
        <f t="shared" si="27"/>
        <v>0</v>
      </c>
      <c r="BA18" s="44">
        <f t="shared" si="28"/>
        <v>0</v>
      </c>
      <c r="BB18" s="44">
        <f t="shared" si="29"/>
        <v>0</v>
      </c>
      <c r="BC18" s="44">
        <f t="shared" si="30"/>
        <v>0</v>
      </c>
      <c r="BD18" s="44">
        <f t="shared" si="31"/>
        <v>0</v>
      </c>
      <c r="BE18" s="44">
        <f t="shared" si="32"/>
        <v>0</v>
      </c>
      <c r="BF18" s="44">
        <f t="shared" si="33"/>
        <v>0</v>
      </c>
      <c r="BG18" s="44">
        <f t="shared" si="34"/>
        <v>0</v>
      </c>
      <c r="BH18" s="44">
        <f t="shared" si="35"/>
        <v>0</v>
      </c>
      <c r="BI18" s="44">
        <f t="shared" si="36"/>
        <v>0</v>
      </c>
    </row>
    <row r="19" spans="1:61" ht="21" customHeight="1" x14ac:dyDescent="0.2">
      <c r="A19" s="16">
        <v>8</v>
      </c>
      <c r="B19" s="204"/>
      <c r="C19" s="205">
        <v>0.18</v>
      </c>
      <c r="D19" s="205">
        <v>0.15</v>
      </c>
      <c r="E19" s="55"/>
      <c r="F19" s="26">
        <f t="shared" si="37"/>
        <v>8</v>
      </c>
      <c r="G19" s="58">
        <v>0.6</v>
      </c>
      <c r="H19" s="57">
        <v>0.78</v>
      </c>
      <c r="I19" s="57">
        <v>0.81</v>
      </c>
      <c r="J19" s="57">
        <v>0.6</v>
      </c>
      <c r="K19" s="57">
        <v>0.5</v>
      </c>
      <c r="L19" s="57">
        <v>0.5</v>
      </c>
      <c r="M19" s="57">
        <v>0.5</v>
      </c>
      <c r="N19" s="57">
        <v>1</v>
      </c>
      <c r="O19" s="57">
        <v>0.73</v>
      </c>
      <c r="P19" s="57">
        <v>0.5</v>
      </c>
      <c r="Q19" s="57">
        <v>0.5</v>
      </c>
      <c r="R19" s="57">
        <v>0.5</v>
      </c>
      <c r="S19" s="57">
        <v>0.5</v>
      </c>
      <c r="T19" s="57">
        <v>0.5</v>
      </c>
      <c r="U19" s="57">
        <v>0.5</v>
      </c>
      <c r="V19" s="57">
        <v>0.5</v>
      </c>
      <c r="W19" s="62">
        <v>0.5</v>
      </c>
      <c r="Y19" s="70">
        <f t="shared" si="1"/>
        <v>0</v>
      </c>
      <c r="Z19" s="44">
        <f t="shared" si="2"/>
        <v>0</v>
      </c>
      <c r="AA19" s="44">
        <f t="shared" si="3"/>
        <v>0</v>
      </c>
      <c r="AB19" s="44">
        <f t="shared" si="4"/>
        <v>0</v>
      </c>
      <c r="AC19" s="44">
        <f t="shared" si="5"/>
        <v>0</v>
      </c>
      <c r="AD19" s="44">
        <f t="shared" si="6"/>
        <v>0</v>
      </c>
      <c r="AE19" s="44">
        <f t="shared" si="7"/>
        <v>0</v>
      </c>
      <c r="AF19" s="44">
        <f t="shared" si="8"/>
        <v>0</v>
      </c>
      <c r="AG19" s="44">
        <f t="shared" si="9"/>
        <v>0</v>
      </c>
      <c r="AH19" s="44">
        <f t="shared" si="10"/>
        <v>0</v>
      </c>
      <c r="AI19" s="44">
        <f t="shared" si="11"/>
        <v>0</v>
      </c>
      <c r="AJ19" s="44">
        <f t="shared" si="12"/>
        <v>0</v>
      </c>
      <c r="AK19" s="44">
        <f t="shared" si="13"/>
        <v>0</v>
      </c>
      <c r="AL19" s="44">
        <f t="shared" si="14"/>
        <v>0</v>
      </c>
      <c r="AM19" s="44">
        <f t="shared" si="15"/>
        <v>0</v>
      </c>
      <c r="AN19" s="44">
        <f t="shared" si="16"/>
        <v>0</v>
      </c>
      <c r="AO19" s="44">
        <f t="shared" si="17"/>
        <v>0</v>
      </c>
      <c r="AP19" s="44">
        <f t="shared" si="18"/>
        <v>0</v>
      </c>
      <c r="AR19" s="70">
        <f t="shared" si="19"/>
        <v>0</v>
      </c>
      <c r="AS19" s="44">
        <f t="shared" si="20"/>
        <v>0</v>
      </c>
      <c r="AT19" s="44">
        <f t="shared" si="21"/>
        <v>0</v>
      </c>
      <c r="AU19" s="44">
        <f t="shared" si="22"/>
        <v>0</v>
      </c>
      <c r="AV19" s="44">
        <f t="shared" si="23"/>
        <v>0</v>
      </c>
      <c r="AW19" s="44">
        <f t="shared" si="24"/>
        <v>0</v>
      </c>
      <c r="AX19" s="44">
        <f t="shared" si="25"/>
        <v>0</v>
      </c>
      <c r="AY19" s="44">
        <f t="shared" si="26"/>
        <v>0</v>
      </c>
      <c r="AZ19" s="44">
        <f t="shared" si="27"/>
        <v>0</v>
      </c>
      <c r="BA19" s="44">
        <f t="shared" si="28"/>
        <v>0</v>
      </c>
      <c r="BB19" s="44">
        <f t="shared" si="29"/>
        <v>0</v>
      </c>
      <c r="BC19" s="44">
        <f t="shared" si="30"/>
        <v>0</v>
      </c>
      <c r="BD19" s="44">
        <f t="shared" si="31"/>
        <v>0</v>
      </c>
      <c r="BE19" s="44">
        <f t="shared" si="32"/>
        <v>0</v>
      </c>
      <c r="BF19" s="44">
        <f t="shared" si="33"/>
        <v>0</v>
      </c>
      <c r="BG19" s="44">
        <f t="shared" si="34"/>
        <v>0</v>
      </c>
      <c r="BH19" s="44">
        <f t="shared" si="35"/>
        <v>0</v>
      </c>
      <c r="BI19" s="44">
        <f t="shared" si="36"/>
        <v>0</v>
      </c>
    </row>
    <row r="20" spans="1:61" ht="21" customHeight="1" x14ac:dyDescent="0.2">
      <c r="A20" s="16">
        <v>9</v>
      </c>
      <c r="B20" s="204"/>
      <c r="C20" s="205">
        <v>0.5</v>
      </c>
      <c r="D20" s="205">
        <v>0.42</v>
      </c>
      <c r="E20" s="55"/>
      <c r="F20" s="26">
        <f t="shared" si="37"/>
        <v>9</v>
      </c>
      <c r="G20" s="58">
        <v>0.85</v>
      </c>
      <c r="H20" s="57">
        <v>0.55000000000000004</v>
      </c>
      <c r="I20" s="57">
        <v>0.95</v>
      </c>
      <c r="J20" s="57">
        <v>0.85</v>
      </c>
      <c r="K20" s="57">
        <v>0.5</v>
      </c>
      <c r="L20" s="57">
        <v>0.5</v>
      </c>
      <c r="M20" s="57">
        <v>0.5</v>
      </c>
      <c r="N20" s="57">
        <v>0.73</v>
      </c>
      <c r="O20" s="57">
        <v>1</v>
      </c>
      <c r="P20" s="57">
        <v>0.93</v>
      </c>
      <c r="Q20" s="57">
        <v>0.5</v>
      </c>
      <c r="R20" s="57">
        <v>0.5</v>
      </c>
      <c r="S20" s="57">
        <v>0.5</v>
      </c>
      <c r="T20" s="57">
        <v>0.5</v>
      </c>
      <c r="U20" s="57">
        <v>0.5</v>
      </c>
      <c r="V20" s="57">
        <v>0.5</v>
      </c>
      <c r="W20" s="62">
        <v>0.5</v>
      </c>
      <c r="Y20" s="70">
        <f t="shared" si="1"/>
        <v>0</v>
      </c>
      <c r="Z20" s="44">
        <f t="shared" si="2"/>
        <v>0</v>
      </c>
      <c r="AA20" s="44">
        <f t="shared" si="3"/>
        <v>0</v>
      </c>
      <c r="AB20" s="44">
        <f t="shared" si="4"/>
        <v>0</v>
      </c>
      <c r="AC20" s="44">
        <f t="shared" si="5"/>
        <v>0</v>
      </c>
      <c r="AD20" s="44">
        <f t="shared" si="6"/>
        <v>0</v>
      </c>
      <c r="AE20" s="44">
        <f t="shared" si="7"/>
        <v>0</v>
      </c>
      <c r="AF20" s="44">
        <f t="shared" si="8"/>
        <v>0</v>
      </c>
      <c r="AG20" s="44">
        <f t="shared" si="9"/>
        <v>0</v>
      </c>
      <c r="AH20" s="44">
        <f t="shared" si="10"/>
        <v>0</v>
      </c>
      <c r="AI20" s="44">
        <f t="shared" si="11"/>
        <v>0</v>
      </c>
      <c r="AJ20" s="44">
        <f t="shared" si="12"/>
        <v>0</v>
      </c>
      <c r="AK20" s="44">
        <f t="shared" si="13"/>
        <v>0</v>
      </c>
      <c r="AL20" s="44">
        <f t="shared" si="14"/>
        <v>0</v>
      </c>
      <c r="AM20" s="44">
        <f t="shared" si="15"/>
        <v>0</v>
      </c>
      <c r="AN20" s="44">
        <f t="shared" si="16"/>
        <v>0</v>
      </c>
      <c r="AO20" s="44">
        <f t="shared" si="17"/>
        <v>0</v>
      </c>
      <c r="AP20" s="44">
        <f t="shared" si="18"/>
        <v>0</v>
      </c>
      <c r="AR20" s="70">
        <f t="shared" si="19"/>
        <v>0</v>
      </c>
      <c r="AS20" s="44">
        <f t="shared" si="20"/>
        <v>0</v>
      </c>
      <c r="AT20" s="44">
        <f t="shared" si="21"/>
        <v>0</v>
      </c>
      <c r="AU20" s="44">
        <f t="shared" si="22"/>
        <v>0</v>
      </c>
      <c r="AV20" s="44">
        <f t="shared" si="23"/>
        <v>0</v>
      </c>
      <c r="AW20" s="44">
        <f t="shared" si="24"/>
        <v>0</v>
      </c>
      <c r="AX20" s="44">
        <f t="shared" si="25"/>
        <v>0</v>
      </c>
      <c r="AY20" s="44">
        <f t="shared" si="26"/>
        <v>0</v>
      </c>
      <c r="AZ20" s="44">
        <f t="shared" si="27"/>
        <v>0</v>
      </c>
      <c r="BA20" s="44">
        <f t="shared" si="28"/>
        <v>0</v>
      </c>
      <c r="BB20" s="44">
        <f t="shared" si="29"/>
        <v>0</v>
      </c>
      <c r="BC20" s="44">
        <f t="shared" si="30"/>
        <v>0</v>
      </c>
      <c r="BD20" s="44">
        <f t="shared" si="31"/>
        <v>0</v>
      </c>
      <c r="BE20" s="44">
        <f t="shared" si="32"/>
        <v>0</v>
      </c>
      <c r="BF20" s="44">
        <f t="shared" si="33"/>
        <v>0</v>
      </c>
      <c r="BG20" s="44">
        <f t="shared" si="34"/>
        <v>0</v>
      </c>
      <c r="BH20" s="44">
        <f t="shared" si="35"/>
        <v>0</v>
      </c>
      <c r="BI20" s="44">
        <f t="shared" si="36"/>
        <v>0</v>
      </c>
    </row>
    <row r="21" spans="1:61" ht="21" customHeight="1" x14ac:dyDescent="0.2">
      <c r="A21" s="16">
        <v>10</v>
      </c>
      <c r="B21" s="204"/>
      <c r="C21" s="205">
        <v>0.55000000000000004</v>
      </c>
      <c r="D21" s="205">
        <v>0.48</v>
      </c>
      <c r="E21" s="55"/>
      <c r="F21" s="26">
        <f t="shared" si="37"/>
        <v>10</v>
      </c>
      <c r="G21" s="58">
        <v>0.85</v>
      </c>
      <c r="H21" s="57">
        <v>0.5</v>
      </c>
      <c r="I21" s="57">
        <v>0.82</v>
      </c>
      <c r="J21" s="57">
        <v>0.82</v>
      </c>
      <c r="K21" s="57">
        <v>0.5</v>
      </c>
      <c r="L21" s="57">
        <v>0.5</v>
      </c>
      <c r="M21" s="57">
        <v>0.5</v>
      </c>
      <c r="N21" s="57">
        <v>0.5</v>
      </c>
      <c r="O21" s="57">
        <v>0.93</v>
      </c>
      <c r="P21" s="57">
        <v>1</v>
      </c>
      <c r="Q21" s="57">
        <v>0.5</v>
      </c>
      <c r="R21" s="57">
        <v>0.5</v>
      </c>
      <c r="S21" s="57">
        <v>0.5</v>
      </c>
      <c r="T21" s="57">
        <v>0.5</v>
      </c>
      <c r="U21" s="57">
        <v>0.5</v>
      </c>
      <c r="V21" s="57">
        <v>0.5</v>
      </c>
      <c r="W21" s="62">
        <v>0.5</v>
      </c>
      <c r="Y21" s="70">
        <f t="shared" si="1"/>
        <v>0</v>
      </c>
      <c r="Z21" s="44">
        <f t="shared" si="2"/>
        <v>0</v>
      </c>
      <c r="AA21" s="44">
        <f t="shared" si="3"/>
        <v>0</v>
      </c>
      <c r="AB21" s="44">
        <f t="shared" si="4"/>
        <v>0</v>
      </c>
      <c r="AC21" s="44">
        <f t="shared" si="5"/>
        <v>0</v>
      </c>
      <c r="AD21" s="44">
        <f t="shared" si="6"/>
        <v>0</v>
      </c>
      <c r="AE21" s="44">
        <f t="shared" si="7"/>
        <v>0</v>
      </c>
      <c r="AF21" s="44">
        <f t="shared" si="8"/>
        <v>0</v>
      </c>
      <c r="AG21" s="44">
        <f t="shared" si="9"/>
        <v>0</v>
      </c>
      <c r="AH21" s="44">
        <f t="shared" si="10"/>
        <v>0</v>
      </c>
      <c r="AI21" s="44">
        <f t="shared" si="11"/>
        <v>0</v>
      </c>
      <c r="AJ21" s="44">
        <f t="shared" si="12"/>
        <v>0</v>
      </c>
      <c r="AK21" s="44">
        <f t="shared" si="13"/>
        <v>0</v>
      </c>
      <c r="AL21" s="44">
        <f t="shared" si="14"/>
        <v>0</v>
      </c>
      <c r="AM21" s="44">
        <f t="shared" si="15"/>
        <v>0</v>
      </c>
      <c r="AN21" s="44">
        <f t="shared" si="16"/>
        <v>0</v>
      </c>
      <c r="AO21" s="44">
        <f t="shared" si="17"/>
        <v>0</v>
      </c>
      <c r="AP21" s="44">
        <f t="shared" si="18"/>
        <v>0</v>
      </c>
      <c r="AR21" s="70">
        <f t="shared" si="19"/>
        <v>0</v>
      </c>
      <c r="AS21" s="44">
        <f t="shared" si="20"/>
        <v>0</v>
      </c>
      <c r="AT21" s="44">
        <f t="shared" si="21"/>
        <v>0</v>
      </c>
      <c r="AU21" s="44">
        <f t="shared" si="22"/>
        <v>0</v>
      </c>
      <c r="AV21" s="44">
        <f t="shared" si="23"/>
        <v>0</v>
      </c>
      <c r="AW21" s="44">
        <f t="shared" si="24"/>
        <v>0</v>
      </c>
      <c r="AX21" s="44">
        <f t="shared" si="25"/>
        <v>0</v>
      </c>
      <c r="AY21" s="44">
        <f t="shared" si="26"/>
        <v>0</v>
      </c>
      <c r="AZ21" s="44">
        <f t="shared" si="27"/>
        <v>0</v>
      </c>
      <c r="BA21" s="44">
        <f t="shared" si="28"/>
        <v>0</v>
      </c>
      <c r="BB21" s="44">
        <f t="shared" si="29"/>
        <v>0</v>
      </c>
      <c r="BC21" s="44">
        <f t="shared" si="30"/>
        <v>0</v>
      </c>
      <c r="BD21" s="44">
        <f t="shared" si="31"/>
        <v>0</v>
      </c>
      <c r="BE21" s="44">
        <f t="shared" si="32"/>
        <v>0</v>
      </c>
      <c r="BF21" s="44">
        <f t="shared" si="33"/>
        <v>0</v>
      </c>
      <c r="BG21" s="44">
        <f t="shared" si="34"/>
        <v>0</v>
      </c>
      <c r="BH21" s="44">
        <f t="shared" si="35"/>
        <v>0</v>
      </c>
      <c r="BI21" s="44">
        <f t="shared" si="36"/>
        <v>0</v>
      </c>
    </row>
    <row r="22" spans="1:61" ht="21" customHeight="1" x14ac:dyDescent="0.2">
      <c r="A22" s="16">
        <v>11</v>
      </c>
      <c r="B22" s="204"/>
      <c r="C22" s="205">
        <v>0.18</v>
      </c>
      <c r="D22" s="205">
        <v>0.15</v>
      </c>
      <c r="E22" s="55"/>
      <c r="F22" s="26">
        <f t="shared" si="37"/>
        <v>11</v>
      </c>
      <c r="G22" s="58">
        <v>0.5</v>
      </c>
      <c r="H22" s="57">
        <v>0.5</v>
      </c>
      <c r="I22" s="57">
        <v>0.5</v>
      </c>
      <c r="J22" s="57">
        <v>0.5</v>
      </c>
      <c r="K22" s="57">
        <v>0.5</v>
      </c>
      <c r="L22" s="57">
        <v>0.5</v>
      </c>
      <c r="M22" s="57">
        <v>0.5</v>
      </c>
      <c r="N22" s="57">
        <v>0.5</v>
      </c>
      <c r="O22" s="57">
        <v>0.5</v>
      </c>
      <c r="P22" s="57">
        <v>0.5</v>
      </c>
      <c r="Q22" s="57">
        <v>1</v>
      </c>
      <c r="R22" s="57">
        <v>0.5</v>
      </c>
      <c r="S22" s="57">
        <v>0.5</v>
      </c>
      <c r="T22" s="57">
        <v>0.5</v>
      </c>
      <c r="U22" s="57">
        <v>0.5</v>
      </c>
      <c r="V22" s="57">
        <v>0.5</v>
      </c>
      <c r="W22" s="62">
        <v>0.5</v>
      </c>
      <c r="Y22" s="70">
        <f t="shared" si="1"/>
        <v>0</v>
      </c>
      <c r="Z22" s="44">
        <f t="shared" si="2"/>
        <v>0</v>
      </c>
      <c r="AA22" s="44">
        <f t="shared" si="3"/>
        <v>0</v>
      </c>
      <c r="AB22" s="44">
        <f t="shared" si="4"/>
        <v>0</v>
      </c>
      <c r="AC22" s="44">
        <f t="shared" si="5"/>
        <v>0</v>
      </c>
      <c r="AD22" s="44">
        <f t="shared" si="6"/>
        <v>0</v>
      </c>
      <c r="AE22" s="44">
        <f t="shared" si="7"/>
        <v>0</v>
      </c>
      <c r="AF22" s="44">
        <f t="shared" si="8"/>
        <v>0</v>
      </c>
      <c r="AG22" s="44">
        <f t="shared" si="9"/>
        <v>0</v>
      </c>
      <c r="AH22" s="44">
        <f t="shared" si="10"/>
        <v>0</v>
      </c>
      <c r="AI22" s="44">
        <f t="shared" si="11"/>
        <v>0</v>
      </c>
      <c r="AJ22" s="44">
        <f t="shared" si="12"/>
        <v>0</v>
      </c>
      <c r="AK22" s="44">
        <f t="shared" si="13"/>
        <v>0</v>
      </c>
      <c r="AL22" s="44">
        <f t="shared" si="14"/>
        <v>0</v>
      </c>
      <c r="AM22" s="44">
        <f t="shared" si="15"/>
        <v>0</v>
      </c>
      <c r="AN22" s="44">
        <f t="shared" si="16"/>
        <v>0</v>
      </c>
      <c r="AO22" s="44">
        <f t="shared" si="17"/>
        <v>0</v>
      </c>
      <c r="AP22" s="44">
        <f t="shared" si="18"/>
        <v>0</v>
      </c>
      <c r="AR22" s="70">
        <f t="shared" si="19"/>
        <v>0</v>
      </c>
      <c r="AS22" s="44">
        <f t="shared" si="20"/>
        <v>0</v>
      </c>
      <c r="AT22" s="44">
        <f t="shared" si="21"/>
        <v>0</v>
      </c>
      <c r="AU22" s="44">
        <f t="shared" si="22"/>
        <v>0</v>
      </c>
      <c r="AV22" s="44">
        <f t="shared" si="23"/>
        <v>0</v>
      </c>
      <c r="AW22" s="44">
        <f t="shared" si="24"/>
        <v>0</v>
      </c>
      <c r="AX22" s="44">
        <f t="shared" si="25"/>
        <v>0</v>
      </c>
      <c r="AY22" s="44">
        <f t="shared" si="26"/>
        <v>0</v>
      </c>
      <c r="AZ22" s="44">
        <f t="shared" si="27"/>
        <v>0</v>
      </c>
      <c r="BA22" s="44">
        <f t="shared" si="28"/>
        <v>0</v>
      </c>
      <c r="BB22" s="44">
        <f t="shared" si="29"/>
        <v>0</v>
      </c>
      <c r="BC22" s="44">
        <f t="shared" si="30"/>
        <v>0</v>
      </c>
      <c r="BD22" s="44">
        <f t="shared" si="31"/>
        <v>0</v>
      </c>
      <c r="BE22" s="44">
        <f t="shared" si="32"/>
        <v>0</v>
      </c>
      <c r="BF22" s="44">
        <f t="shared" si="33"/>
        <v>0</v>
      </c>
      <c r="BG22" s="44">
        <f t="shared" si="34"/>
        <v>0</v>
      </c>
      <c r="BH22" s="44">
        <f t="shared" si="35"/>
        <v>0</v>
      </c>
      <c r="BI22" s="44">
        <f t="shared" si="36"/>
        <v>0</v>
      </c>
    </row>
    <row r="23" spans="1:61" ht="21" customHeight="1" x14ac:dyDescent="0.2">
      <c r="A23" s="16">
        <v>12</v>
      </c>
      <c r="B23" s="204"/>
      <c r="C23" s="205">
        <v>0.18</v>
      </c>
      <c r="D23" s="205">
        <v>0.15</v>
      </c>
      <c r="E23" s="55"/>
      <c r="F23" s="26">
        <f t="shared" si="37"/>
        <v>12</v>
      </c>
      <c r="G23" s="58">
        <v>0.5</v>
      </c>
      <c r="H23" s="57">
        <v>0.5</v>
      </c>
      <c r="I23" s="57">
        <v>0.5</v>
      </c>
      <c r="J23" s="57">
        <v>0.5</v>
      </c>
      <c r="K23" s="57">
        <v>0.5</v>
      </c>
      <c r="L23" s="57">
        <v>0.5</v>
      </c>
      <c r="M23" s="57">
        <v>0.5</v>
      </c>
      <c r="N23" s="57">
        <v>0.5</v>
      </c>
      <c r="O23" s="57">
        <v>0.5</v>
      </c>
      <c r="P23" s="57">
        <v>0.5</v>
      </c>
      <c r="Q23" s="57">
        <v>0.5</v>
      </c>
      <c r="R23" s="57">
        <v>1</v>
      </c>
      <c r="S23" s="57">
        <v>0.5</v>
      </c>
      <c r="T23" s="57">
        <v>0.5</v>
      </c>
      <c r="U23" s="57">
        <v>0.5</v>
      </c>
      <c r="V23" s="57">
        <v>0.5</v>
      </c>
      <c r="W23" s="62">
        <v>0.5</v>
      </c>
      <c r="Y23" s="70">
        <f t="shared" si="1"/>
        <v>0</v>
      </c>
      <c r="Z23" s="44">
        <f t="shared" si="2"/>
        <v>0</v>
      </c>
      <c r="AA23" s="44">
        <f t="shared" si="3"/>
        <v>0</v>
      </c>
      <c r="AB23" s="44">
        <f t="shared" si="4"/>
        <v>0</v>
      </c>
      <c r="AC23" s="44">
        <f t="shared" si="5"/>
        <v>0</v>
      </c>
      <c r="AD23" s="44">
        <f t="shared" si="6"/>
        <v>0</v>
      </c>
      <c r="AE23" s="44">
        <f t="shared" si="7"/>
        <v>0</v>
      </c>
      <c r="AF23" s="44">
        <f t="shared" si="8"/>
        <v>0</v>
      </c>
      <c r="AG23" s="44">
        <f t="shared" si="9"/>
        <v>0</v>
      </c>
      <c r="AH23" s="44">
        <f t="shared" si="10"/>
        <v>0</v>
      </c>
      <c r="AI23" s="44">
        <f t="shared" si="11"/>
        <v>0</v>
      </c>
      <c r="AJ23" s="44">
        <f t="shared" si="12"/>
        <v>0</v>
      </c>
      <c r="AK23" s="44">
        <f t="shared" si="13"/>
        <v>0</v>
      </c>
      <c r="AL23" s="44">
        <f t="shared" si="14"/>
        <v>0</v>
      </c>
      <c r="AM23" s="44">
        <f t="shared" si="15"/>
        <v>0</v>
      </c>
      <c r="AN23" s="44">
        <f t="shared" si="16"/>
        <v>0</v>
      </c>
      <c r="AO23" s="44">
        <f t="shared" si="17"/>
        <v>0</v>
      </c>
      <c r="AP23" s="44">
        <f t="shared" si="18"/>
        <v>0</v>
      </c>
      <c r="AR23" s="70">
        <f t="shared" si="19"/>
        <v>0</v>
      </c>
      <c r="AS23" s="44">
        <f t="shared" si="20"/>
        <v>0</v>
      </c>
      <c r="AT23" s="44">
        <f t="shared" si="21"/>
        <v>0</v>
      </c>
      <c r="AU23" s="44">
        <f t="shared" si="22"/>
        <v>0</v>
      </c>
      <c r="AV23" s="44">
        <f t="shared" si="23"/>
        <v>0</v>
      </c>
      <c r="AW23" s="44">
        <f t="shared" si="24"/>
        <v>0</v>
      </c>
      <c r="AX23" s="44">
        <f t="shared" si="25"/>
        <v>0</v>
      </c>
      <c r="AY23" s="44">
        <f t="shared" si="26"/>
        <v>0</v>
      </c>
      <c r="AZ23" s="44">
        <f t="shared" si="27"/>
        <v>0</v>
      </c>
      <c r="BA23" s="44">
        <f t="shared" si="28"/>
        <v>0</v>
      </c>
      <c r="BB23" s="44">
        <f t="shared" si="29"/>
        <v>0</v>
      </c>
      <c r="BC23" s="44">
        <f t="shared" si="30"/>
        <v>0</v>
      </c>
      <c r="BD23" s="44">
        <f t="shared" si="31"/>
        <v>0</v>
      </c>
      <c r="BE23" s="44">
        <f t="shared" si="32"/>
        <v>0</v>
      </c>
      <c r="BF23" s="44">
        <f t="shared" si="33"/>
        <v>0</v>
      </c>
      <c r="BG23" s="44">
        <f t="shared" si="34"/>
        <v>0</v>
      </c>
      <c r="BH23" s="44">
        <f t="shared" si="35"/>
        <v>0</v>
      </c>
      <c r="BI23" s="44">
        <f t="shared" si="36"/>
        <v>0</v>
      </c>
    </row>
    <row r="24" spans="1:61" ht="21" customHeight="1" x14ac:dyDescent="0.2">
      <c r="A24" s="16">
        <v>13</v>
      </c>
      <c r="B24" s="204"/>
      <c r="C24" s="205">
        <v>0.18</v>
      </c>
      <c r="D24" s="205">
        <v>0.15</v>
      </c>
      <c r="E24" s="55"/>
      <c r="F24" s="26">
        <f t="shared" si="37"/>
        <v>13</v>
      </c>
      <c r="G24" s="58">
        <v>0.52</v>
      </c>
      <c r="H24" s="57">
        <v>0.5</v>
      </c>
      <c r="I24" s="57">
        <v>0.5</v>
      </c>
      <c r="J24" s="57">
        <v>0.57999999999999996</v>
      </c>
      <c r="K24" s="57">
        <v>0.5</v>
      </c>
      <c r="L24" s="57">
        <v>0.5</v>
      </c>
      <c r="M24" s="57">
        <v>0.5</v>
      </c>
      <c r="N24" s="57">
        <v>0.5</v>
      </c>
      <c r="O24" s="57">
        <v>0.5</v>
      </c>
      <c r="P24" s="57">
        <v>0.5</v>
      </c>
      <c r="Q24" s="57">
        <v>0.5</v>
      </c>
      <c r="R24" s="57">
        <v>0.5</v>
      </c>
      <c r="S24" s="57">
        <v>1</v>
      </c>
      <c r="T24" s="57">
        <v>0.8</v>
      </c>
      <c r="U24" s="57">
        <v>0.5</v>
      </c>
      <c r="V24" s="57">
        <v>0.5</v>
      </c>
      <c r="W24" s="62">
        <v>0.5</v>
      </c>
      <c r="Y24" s="70">
        <f t="shared" si="1"/>
        <v>0</v>
      </c>
      <c r="Z24" s="44">
        <f t="shared" si="2"/>
        <v>0</v>
      </c>
      <c r="AA24" s="44">
        <f t="shared" si="3"/>
        <v>0</v>
      </c>
      <c r="AB24" s="44">
        <f t="shared" si="4"/>
        <v>0</v>
      </c>
      <c r="AC24" s="44">
        <f t="shared" si="5"/>
        <v>0</v>
      </c>
      <c r="AD24" s="44">
        <f t="shared" si="6"/>
        <v>0</v>
      </c>
      <c r="AE24" s="44">
        <f t="shared" si="7"/>
        <v>0</v>
      </c>
      <c r="AF24" s="44">
        <f t="shared" si="8"/>
        <v>0</v>
      </c>
      <c r="AG24" s="44">
        <f t="shared" si="9"/>
        <v>0</v>
      </c>
      <c r="AH24" s="44">
        <f t="shared" si="10"/>
        <v>0</v>
      </c>
      <c r="AI24" s="44">
        <f t="shared" si="11"/>
        <v>0</v>
      </c>
      <c r="AJ24" s="44">
        <f t="shared" si="12"/>
        <v>0</v>
      </c>
      <c r="AK24" s="44">
        <f t="shared" si="13"/>
        <v>0</v>
      </c>
      <c r="AL24" s="44">
        <f t="shared" si="14"/>
        <v>0</v>
      </c>
      <c r="AM24" s="44">
        <f t="shared" si="15"/>
        <v>0</v>
      </c>
      <c r="AN24" s="44">
        <f t="shared" si="16"/>
        <v>0</v>
      </c>
      <c r="AO24" s="44">
        <f t="shared" si="17"/>
        <v>0</v>
      </c>
      <c r="AP24" s="44">
        <f t="shared" si="18"/>
        <v>0</v>
      </c>
      <c r="AR24" s="70">
        <f t="shared" si="19"/>
        <v>0</v>
      </c>
      <c r="AS24" s="44">
        <f t="shared" si="20"/>
        <v>0</v>
      </c>
      <c r="AT24" s="44">
        <f t="shared" si="21"/>
        <v>0</v>
      </c>
      <c r="AU24" s="44">
        <f t="shared" si="22"/>
        <v>0</v>
      </c>
      <c r="AV24" s="44">
        <f t="shared" si="23"/>
        <v>0</v>
      </c>
      <c r="AW24" s="44">
        <f t="shared" si="24"/>
        <v>0</v>
      </c>
      <c r="AX24" s="44">
        <f t="shared" si="25"/>
        <v>0</v>
      </c>
      <c r="AY24" s="44">
        <f t="shared" si="26"/>
        <v>0</v>
      </c>
      <c r="AZ24" s="44">
        <f t="shared" si="27"/>
        <v>0</v>
      </c>
      <c r="BA24" s="44">
        <f t="shared" si="28"/>
        <v>0</v>
      </c>
      <c r="BB24" s="44">
        <f t="shared" si="29"/>
        <v>0</v>
      </c>
      <c r="BC24" s="44">
        <f t="shared" si="30"/>
        <v>0</v>
      </c>
      <c r="BD24" s="44">
        <f t="shared" si="31"/>
        <v>0</v>
      </c>
      <c r="BE24" s="44">
        <f t="shared" si="32"/>
        <v>0</v>
      </c>
      <c r="BF24" s="44">
        <f t="shared" si="33"/>
        <v>0</v>
      </c>
      <c r="BG24" s="44">
        <f t="shared" si="34"/>
        <v>0</v>
      </c>
      <c r="BH24" s="44">
        <f t="shared" si="35"/>
        <v>0</v>
      </c>
      <c r="BI24" s="44">
        <f t="shared" si="36"/>
        <v>0</v>
      </c>
    </row>
    <row r="25" spans="1:61" ht="21" customHeight="1" x14ac:dyDescent="0.2">
      <c r="A25" s="16">
        <v>14</v>
      </c>
      <c r="B25" s="204"/>
      <c r="C25" s="205">
        <v>0.18</v>
      </c>
      <c r="D25" s="205">
        <v>0.15</v>
      </c>
      <c r="E25" s="55"/>
      <c r="F25" s="26">
        <f t="shared" si="37"/>
        <v>14</v>
      </c>
      <c r="G25" s="58">
        <v>0.65</v>
      </c>
      <c r="H25" s="57">
        <v>0.5</v>
      </c>
      <c r="I25" s="57">
        <v>0.5</v>
      </c>
      <c r="J25" s="57">
        <v>0.55000000000000004</v>
      </c>
      <c r="K25" s="57">
        <v>0.5</v>
      </c>
      <c r="L25" s="57">
        <v>0.5</v>
      </c>
      <c r="M25" s="57">
        <v>0.5</v>
      </c>
      <c r="N25" s="57">
        <v>0.5</v>
      </c>
      <c r="O25" s="57">
        <v>0.5</v>
      </c>
      <c r="P25" s="57">
        <v>0.5</v>
      </c>
      <c r="Q25" s="57">
        <v>0.5</v>
      </c>
      <c r="R25" s="57">
        <v>0.5</v>
      </c>
      <c r="S25" s="57">
        <v>0.8</v>
      </c>
      <c r="T25" s="57">
        <v>1</v>
      </c>
      <c r="U25" s="57">
        <v>0.5</v>
      </c>
      <c r="V25" s="57">
        <v>0.5</v>
      </c>
      <c r="W25" s="62">
        <v>0.5</v>
      </c>
      <c r="Y25" s="70">
        <f t="shared" si="1"/>
        <v>0</v>
      </c>
      <c r="Z25" s="44">
        <f t="shared" si="2"/>
        <v>0</v>
      </c>
      <c r="AA25" s="44">
        <f t="shared" si="3"/>
        <v>0</v>
      </c>
      <c r="AB25" s="44">
        <f t="shared" si="4"/>
        <v>0</v>
      </c>
      <c r="AC25" s="44">
        <f t="shared" si="5"/>
        <v>0</v>
      </c>
      <c r="AD25" s="44">
        <f t="shared" si="6"/>
        <v>0</v>
      </c>
      <c r="AE25" s="44">
        <f t="shared" si="7"/>
        <v>0</v>
      </c>
      <c r="AF25" s="44">
        <f t="shared" si="8"/>
        <v>0</v>
      </c>
      <c r="AG25" s="44">
        <f t="shared" si="9"/>
        <v>0</v>
      </c>
      <c r="AH25" s="44">
        <f t="shared" si="10"/>
        <v>0</v>
      </c>
      <c r="AI25" s="44">
        <f t="shared" si="11"/>
        <v>0</v>
      </c>
      <c r="AJ25" s="44">
        <f t="shared" si="12"/>
        <v>0</v>
      </c>
      <c r="AK25" s="44">
        <f t="shared" si="13"/>
        <v>0</v>
      </c>
      <c r="AL25" s="44">
        <f t="shared" si="14"/>
        <v>0</v>
      </c>
      <c r="AM25" s="44">
        <f t="shared" si="15"/>
        <v>0</v>
      </c>
      <c r="AN25" s="44">
        <f t="shared" si="16"/>
        <v>0</v>
      </c>
      <c r="AO25" s="44">
        <f t="shared" si="17"/>
        <v>0</v>
      </c>
      <c r="AP25" s="44">
        <f t="shared" si="18"/>
        <v>0</v>
      </c>
      <c r="AR25" s="70">
        <f t="shared" si="19"/>
        <v>0</v>
      </c>
      <c r="AS25" s="44">
        <f t="shared" si="20"/>
        <v>0</v>
      </c>
      <c r="AT25" s="44">
        <f t="shared" si="21"/>
        <v>0</v>
      </c>
      <c r="AU25" s="44">
        <f t="shared" si="22"/>
        <v>0</v>
      </c>
      <c r="AV25" s="44">
        <f t="shared" si="23"/>
        <v>0</v>
      </c>
      <c r="AW25" s="44">
        <f t="shared" si="24"/>
        <v>0</v>
      </c>
      <c r="AX25" s="44">
        <f t="shared" si="25"/>
        <v>0</v>
      </c>
      <c r="AY25" s="44">
        <f t="shared" si="26"/>
        <v>0</v>
      </c>
      <c r="AZ25" s="44">
        <f t="shared" si="27"/>
        <v>0</v>
      </c>
      <c r="BA25" s="44">
        <f t="shared" si="28"/>
        <v>0</v>
      </c>
      <c r="BB25" s="44">
        <f t="shared" si="29"/>
        <v>0</v>
      </c>
      <c r="BC25" s="44">
        <f t="shared" si="30"/>
        <v>0</v>
      </c>
      <c r="BD25" s="44">
        <f t="shared" si="31"/>
        <v>0</v>
      </c>
      <c r="BE25" s="44">
        <f t="shared" si="32"/>
        <v>0</v>
      </c>
      <c r="BF25" s="44">
        <f t="shared" si="33"/>
        <v>0</v>
      </c>
      <c r="BG25" s="44">
        <f t="shared" si="34"/>
        <v>0</v>
      </c>
      <c r="BH25" s="44">
        <f t="shared" si="35"/>
        <v>0</v>
      </c>
      <c r="BI25" s="44">
        <f t="shared" si="36"/>
        <v>0</v>
      </c>
    </row>
    <row r="26" spans="1:61" ht="21" customHeight="1" x14ac:dyDescent="0.2">
      <c r="A26" s="16">
        <v>15</v>
      </c>
      <c r="B26" s="204"/>
      <c r="C26" s="205">
        <v>0.18</v>
      </c>
      <c r="D26" s="205">
        <v>0.15</v>
      </c>
      <c r="E26" s="55"/>
      <c r="F26" s="26">
        <f t="shared" si="37"/>
        <v>15</v>
      </c>
      <c r="G26" s="58">
        <v>0.5</v>
      </c>
      <c r="H26" s="57">
        <v>0.5</v>
      </c>
      <c r="I26" s="57">
        <v>0.5</v>
      </c>
      <c r="J26" s="57">
        <v>0.5</v>
      </c>
      <c r="K26" s="57">
        <v>0.5</v>
      </c>
      <c r="L26" s="57">
        <v>0.5</v>
      </c>
      <c r="M26" s="57">
        <v>0.5</v>
      </c>
      <c r="N26" s="57">
        <v>0.5</v>
      </c>
      <c r="O26" s="57">
        <v>0.5</v>
      </c>
      <c r="P26" s="57">
        <v>0.5</v>
      </c>
      <c r="Q26" s="57">
        <v>0.5</v>
      </c>
      <c r="R26" s="57">
        <v>0.5</v>
      </c>
      <c r="S26" s="57">
        <v>0.5</v>
      </c>
      <c r="T26" s="57">
        <v>0.5</v>
      </c>
      <c r="U26" s="57">
        <v>1</v>
      </c>
      <c r="V26" s="57">
        <v>0.5</v>
      </c>
      <c r="W26" s="62">
        <v>0.5</v>
      </c>
      <c r="Y26" s="70">
        <f t="shared" si="1"/>
        <v>0</v>
      </c>
      <c r="Z26" s="44">
        <f t="shared" si="2"/>
        <v>0</v>
      </c>
      <c r="AA26" s="44">
        <f t="shared" si="3"/>
        <v>0</v>
      </c>
      <c r="AB26" s="44">
        <f t="shared" si="4"/>
        <v>0</v>
      </c>
      <c r="AC26" s="44">
        <f t="shared" si="5"/>
        <v>0</v>
      </c>
      <c r="AD26" s="44">
        <f t="shared" si="6"/>
        <v>0</v>
      </c>
      <c r="AE26" s="44">
        <f t="shared" si="7"/>
        <v>0</v>
      </c>
      <c r="AF26" s="44">
        <f t="shared" si="8"/>
        <v>0</v>
      </c>
      <c r="AG26" s="44">
        <f t="shared" si="9"/>
        <v>0</v>
      </c>
      <c r="AH26" s="44">
        <f t="shared" si="10"/>
        <v>0</v>
      </c>
      <c r="AI26" s="44">
        <f t="shared" si="11"/>
        <v>0</v>
      </c>
      <c r="AJ26" s="44">
        <f t="shared" si="12"/>
        <v>0</v>
      </c>
      <c r="AK26" s="44">
        <f t="shared" si="13"/>
        <v>0</v>
      </c>
      <c r="AL26" s="44">
        <f t="shared" si="14"/>
        <v>0</v>
      </c>
      <c r="AM26" s="44">
        <f t="shared" si="15"/>
        <v>0</v>
      </c>
      <c r="AN26" s="44">
        <f t="shared" si="16"/>
        <v>0</v>
      </c>
      <c r="AO26" s="44">
        <f t="shared" si="17"/>
        <v>0</v>
      </c>
      <c r="AP26" s="44">
        <f t="shared" si="18"/>
        <v>0</v>
      </c>
      <c r="AR26" s="70">
        <f t="shared" si="19"/>
        <v>0</v>
      </c>
      <c r="AS26" s="44">
        <f t="shared" si="20"/>
        <v>0</v>
      </c>
      <c r="AT26" s="44">
        <f t="shared" si="21"/>
        <v>0</v>
      </c>
      <c r="AU26" s="44">
        <f t="shared" si="22"/>
        <v>0</v>
      </c>
      <c r="AV26" s="44">
        <f t="shared" si="23"/>
        <v>0</v>
      </c>
      <c r="AW26" s="44">
        <f t="shared" si="24"/>
        <v>0</v>
      </c>
      <c r="AX26" s="44">
        <f t="shared" si="25"/>
        <v>0</v>
      </c>
      <c r="AY26" s="44">
        <f t="shared" si="26"/>
        <v>0</v>
      </c>
      <c r="AZ26" s="44">
        <f t="shared" si="27"/>
        <v>0</v>
      </c>
      <c r="BA26" s="44">
        <f t="shared" si="28"/>
        <v>0</v>
      </c>
      <c r="BB26" s="44">
        <f t="shared" si="29"/>
        <v>0</v>
      </c>
      <c r="BC26" s="44">
        <f t="shared" si="30"/>
        <v>0</v>
      </c>
      <c r="BD26" s="44">
        <f t="shared" si="31"/>
        <v>0</v>
      </c>
      <c r="BE26" s="44">
        <f t="shared" si="32"/>
        <v>0</v>
      </c>
      <c r="BF26" s="44">
        <f t="shared" si="33"/>
        <v>0</v>
      </c>
      <c r="BG26" s="44">
        <f t="shared" si="34"/>
        <v>0</v>
      </c>
      <c r="BH26" s="44">
        <f t="shared" si="35"/>
        <v>0</v>
      </c>
      <c r="BI26" s="44">
        <f t="shared" si="36"/>
        <v>0</v>
      </c>
    </row>
    <row r="27" spans="1:61" ht="21" customHeight="1" x14ac:dyDescent="0.2">
      <c r="A27" s="16">
        <v>16</v>
      </c>
      <c r="B27" s="204"/>
      <c r="C27" s="205">
        <v>0.18</v>
      </c>
      <c r="D27" s="205">
        <v>0.15</v>
      </c>
      <c r="E27" s="55"/>
      <c r="F27" s="26">
        <f t="shared" si="37"/>
        <v>16</v>
      </c>
      <c r="G27" s="58">
        <v>0.5</v>
      </c>
      <c r="H27" s="57">
        <v>0.5</v>
      </c>
      <c r="I27" s="57">
        <v>0.5</v>
      </c>
      <c r="J27" s="57">
        <v>0.5</v>
      </c>
      <c r="K27" s="57">
        <v>0.5</v>
      </c>
      <c r="L27" s="57">
        <v>0.5</v>
      </c>
      <c r="M27" s="57">
        <v>0.5</v>
      </c>
      <c r="N27" s="57">
        <v>0.5</v>
      </c>
      <c r="O27" s="57">
        <v>0.5</v>
      </c>
      <c r="P27" s="57">
        <v>0.5</v>
      </c>
      <c r="Q27" s="57">
        <v>0.5</v>
      </c>
      <c r="R27" s="57">
        <v>0.5</v>
      </c>
      <c r="S27" s="57">
        <v>0.5</v>
      </c>
      <c r="T27" s="57">
        <v>0.5</v>
      </c>
      <c r="U27" s="57">
        <v>0.5</v>
      </c>
      <c r="V27" s="57">
        <v>1</v>
      </c>
      <c r="W27" s="62">
        <v>0.5</v>
      </c>
      <c r="Y27" s="70">
        <f t="shared" si="1"/>
        <v>0</v>
      </c>
      <c r="Z27" s="44">
        <f t="shared" si="2"/>
        <v>0</v>
      </c>
      <c r="AA27" s="44">
        <f t="shared" si="3"/>
        <v>0</v>
      </c>
      <c r="AB27" s="44">
        <f t="shared" si="4"/>
        <v>0</v>
      </c>
      <c r="AC27" s="44">
        <f t="shared" si="5"/>
        <v>0</v>
      </c>
      <c r="AD27" s="44">
        <f t="shared" si="6"/>
        <v>0</v>
      </c>
      <c r="AE27" s="44">
        <f t="shared" si="7"/>
        <v>0</v>
      </c>
      <c r="AF27" s="44">
        <f t="shared" si="8"/>
        <v>0</v>
      </c>
      <c r="AG27" s="44">
        <f t="shared" si="9"/>
        <v>0</v>
      </c>
      <c r="AH27" s="44">
        <f t="shared" si="10"/>
        <v>0</v>
      </c>
      <c r="AI27" s="44">
        <f t="shared" si="11"/>
        <v>0</v>
      </c>
      <c r="AJ27" s="44">
        <f t="shared" si="12"/>
        <v>0</v>
      </c>
      <c r="AK27" s="44">
        <f t="shared" si="13"/>
        <v>0</v>
      </c>
      <c r="AL27" s="44">
        <f t="shared" si="14"/>
        <v>0</v>
      </c>
      <c r="AM27" s="44">
        <f t="shared" si="15"/>
        <v>0</v>
      </c>
      <c r="AN27" s="44">
        <f t="shared" si="16"/>
        <v>0</v>
      </c>
      <c r="AO27" s="44">
        <f t="shared" si="17"/>
        <v>0</v>
      </c>
      <c r="AP27" s="44">
        <f t="shared" si="18"/>
        <v>0</v>
      </c>
      <c r="AR27" s="70">
        <f t="shared" si="19"/>
        <v>0</v>
      </c>
      <c r="AS27" s="44">
        <f t="shared" si="20"/>
        <v>0</v>
      </c>
      <c r="AT27" s="44">
        <f t="shared" si="21"/>
        <v>0</v>
      </c>
      <c r="AU27" s="44">
        <f t="shared" si="22"/>
        <v>0</v>
      </c>
      <c r="AV27" s="44">
        <f t="shared" si="23"/>
        <v>0</v>
      </c>
      <c r="AW27" s="44">
        <f t="shared" si="24"/>
        <v>0</v>
      </c>
      <c r="AX27" s="44">
        <f t="shared" si="25"/>
        <v>0</v>
      </c>
      <c r="AY27" s="44">
        <f t="shared" si="26"/>
        <v>0</v>
      </c>
      <c r="AZ27" s="44">
        <f t="shared" si="27"/>
        <v>0</v>
      </c>
      <c r="BA27" s="44">
        <f t="shared" si="28"/>
        <v>0</v>
      </c>
      <c r="BB27" s="44">
        <f t="shared" si="29"/>
        <v>0</v>
      </c>
      <c r="BC27" s="44">
        <f t="shared" si="30"/>
        <v>0</v>
      </c>
      <c r="BD27" s="44">
        <f t="shared" si="31"/>
        <v>0</v>
      </c>
      <c r="BE27" s="44">
        <f t="shared" si="32"/>
        <v>0</v>
      </c>
      <c r="BF27" s="44">
        <f t="shared" si="33"/>
        <v>0</v>
      </c>
      <c r="BG27" s="44">
        <f t="shared" si="34"/>
        <v>0</v>
      </c>
      <c r="BH27" s="44">
        <f t="shared" si="35"/>
        <v>0</v>
      </c>
      <c r="BI27" s="44">
        <f t="shared" si="36"/>
        <v>0</v>
      </c>
    </row>
    <row r="28" spans="1:61" ht="21" customHeight="1" thickBot="1" x14ac:dyDescent="0.25">
      <c r="A28" s="16">
        <v>17</v>
      </c>
      <c r="B28" s="204"/>
      <c r="C28" s="205">
        <v>0.18</v>
      </c>
      <c r="D28" s="205">
        <v>0.15</v>
      </c>
      <c r="E28" s="55"/>
      <c r="F28" s="63">
        <f t="shared" si="37"/>
        <v>17</v>
      </c>
      <c r="G28" s="64">
        <v>0.5</v>
      </c>
      <c r="H28" s="65">
        <v>0.5</v>
      </c>
      <c r="I28" s="65">
        <v>0.5</v>
      </c>
      <c r="J28" s="65">
        <v>0.5</v>
      </c>
      <c r="K28" s="65">
        <v>0.5</v>
      </c>
      <c r="L28" s="65">
        <v>0.5</v>
      </c>
      <c r="M28" s="65">
        <v>0.5</v>
      </c>
      <c r="N28" s="65">
        <v>0.5</v>
      </c>
      <c r="O28" s="65">
        <v>0.5</v>
      </c>
      <c r="P28" s="65">
        <v>0.5</v>
      </c>
      <c r="Q28" s="65">
        <v>0.5</v>
      </c>
      <c r="R28" s="65">
        <v>0.5</v>
      </c>
      <c r="S28" s="65">
        <v>0.5</v>
      </c>
      <c r="T28" s="65">
        <v>0.5</v>
      </c>
      <c r="U28" s="65">
        <v>0.5</v>
      </c>
      <c r="V28" s="65">
        <v>0.5</v>
      </c>
      <c r="W28" s="66">
        <v>1</v>
      </c>
      <c r="Y28" s="71">
        <f t="shared" si="1"/>
        <v>0</v>
      </c>
      <c r="Z28" s="44">
        <f t="shared" si="2"/>
        <v>0</v>
      </c>
      <c r="AA28" s="44">
        <f t="shared" si="3"/>
        <v>0</v>
      </c>
      <c r="AB28" s="44">
        <f t="shared" si="4"/>
        <v>0</v>
      </c>
      <c r="AC28" s="44">
        <f t="shared" si="5"/>
        <v>0</v>
      </c>
      <c r="AD28" s="44">
        <f t="shared" si="6"/>
        <v>0</v>
      </c>
      <c r="AE28" s="44">
        <f t="shared" si="7"/>
        <v>0</v>
      </c>
      <c r="AF28" s="44">
        <f t="shared" si="8"/>
        <v>0</v>
      </c>
      <c r="AG28" s="44">
        <f t="shared" si="9"/>
        <v>0</v>
      </c>
      <c r="AH28" s="44">
        <f t="shared" si="10"/>
        <v>0</v>
      </c>
      <c r="AI28" s="44">
        <f t="shared" si="11"/>
        <v>0</v>
      </c>
      <c r="AJ28" s="44">
        <f t="shared" si="12"/>
        <v>0</v>
      </c>
      <c r="AK28" s="44">
        <f t="shared" si="13"/>
        <v>0</v>
      </c>
      <c r="AL28" s="44">
        <f t="shared" si="14"/>
        <v>0</v>
      </c>
      <c r="AM28" s="44">
        <f t="shared" si="15"/>
        <v>0</v>
      </c>
      <c r="AN28" s="44">
        <f t="shared" si="16"/>
        <v>0</v>
      </c>
      <c r="AO28" s="44">
        <f t="shared" si="17"/>
        <v>0</v>
      </c>
      <c r="AP28" s="44">
        <f t="shared" si="18"/>
        <v>0</v>
      </c>
      <c r="AR28" s="71">
        <f t="shared" si="19"/>
        <v>0</v>
      </c>
      <c r="AS28" s="44">
        <f t="shared" si="20"/>
        <v>0</v>
      </c>
      <c r="AT28" s="44">
        <f t="shared" si="21"/>
        <v>0</v>
      </c>
      <c r="AU28" s="44">
        <f t="shared" si="22"/>
        <v>0</v>
      </c>
      <c r="AV28" s="44">
        <f t="shared" si="23"/>
        <v>0</v>
      </c>
      <c r="AW28" s="44">
        <f t="shared" si="24"/>
        <v>0</v>
      </c>
      <c r="AX28" s="44">
        <f t="shared" si="25"/>
        <v>0</v>
      </c>
      <c r="AY28" s="44">
        <f t="shared" si="26"/>
        <v>0</v>
      </c>
      <c r="AZ28" s="44">
        <f t="shared" si="27"/>
        <v>0</v>
      </c>
      <c r="BA28" s="44">
        <f t="shared" si="28"/>
        <v>0</v>
      </c>
      <c r="BB28" s="44">
        <f t="shared" si="29"/>
        <v>0</v>
      </c>
      <c r="BC28" s="44">
        <f t="shared" si="30"/>
        <v>0</v>
      </c>
      <c r="BD28" s="44">
        <f t="shared" si="31"/>
        <v>0</v>
      </c>
      <c r="BE28" s="44">
        <f t="shared" si="32"/>
        <v>0</v>
      </c>
      <c r="BF28" s="44">
        <f t="shared" si="33"/>
        <v>0</v>
      </c>
      <c r="BG28" s="44">
        <f t="shared" si="34"/>
        <v>0</v>
      </c>
      <c r="BH28" s="44">
        <f t="shared" si="35"/>
        <v>0</v>
      </c>
      <c r="BI28" s="44">
        <f t="shared" si="36"/>
        <v>0</v>
      </c>
    </row>
  </sheetData>
  <sheetProtection algorithmName="SHA-512" hashValue="kRSlrVB6dg8DW3fcQRsvxFPrKw/kDSnArazuEBuETxkV6c+MOJK03/1TZLKn40IkvLFwc4CKWbWjNUrZJASFzA==" saltValue="s6dkExBYYQ9bqERLOV3vZw==" spinCount="100000" sheet="1" objects="1" scenarios="1" selectLockedCells="1"/>
  <mergeCells count="7">
    <mergeCell ref="AR10:AR11"/>
    <mergeCell ref="A10:A11"/>
    <mergeCell ref="A6:B6"/>
    <mergeCell ref="B10:B11"/>
    <mergeCell ref="C10:D10"/>
    <mergeCell ref="F10:W10"/>
    <mergeCell ref="Y10:Y11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7" orientation="portrait" verticalDpi="0" r:id="rId1"/>
  <headerFooter>
    <oddFooter>&amp;L&amp;"Calibri,Itálico"&amp;9&amp;K01+000Simulação de cálculo do CRsubs - Risco da Provisão de Sinistro&amp;R&amp;"Calibri,Itálico"&amp;9&amp;K01+000&amp;D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showGridLines="0" zoomScale="75" zoomScaleNormal="75" workbookViewId="0">
      <selection activeCell="A13" sqref="A13"/>
    </sheetView>
  </sheetViews>
  <sheetFormatPr defaultRowHeight="12.75" x14ac:dyDescent="0.2"/>
  <cols>
    <col min="1" max="3" width="32.7109375" style="74" customWidth="1"/>
    <col min="4" max="4" width="10.7109375" style="74" customWidth="1"/>
    <col min="5" max="6" width="16.7109375" style="74" customWidth="1"/>
    <col min="7" max="7" width="15.140625" style="74" bestFit="1" customWidth="1"/>
    <col min="8" max="16384" width="9.140625" style="74"/>
  </cols>
  <sheetData>
    <row r="1" spans="1:13" s="3" customFormat="1" ht="24.95" customHeight="1" x14ac:dyDescent="0.2">
      <c r="A1" s="1" t="s">
        <v>10</v>
      </c>
      <c r="B1" s="1"/>
    </row>
    <row r="2" spans="1:13" s="3" customFormat="1" ht="21.95" customHeight="1" x14ac:dyDescent="0.2">
      <c r="A2" s="2" t="s">
        <v>152</v>
      </c>
      <c r="B2" s="2"/>
    </row>
    <row r="3" spans="1:13" s="3" customFormat="1" ht="21.95" customHeight="1" x14ac:dyDescent="0.2">
      <c r="A3" s="4" t="s">
        <v>155</v>
      </c>
      <c r="B3" s="4"/>
    </row>
    <row r="4" spans="1:13" ht="20.100000000000001" customHeight="1" x14ac:dyDescent="0.2">
      <c r="A4" s="290"/>
      <c r="B4" s="290"/>
      <c r="C4" s="290"/>
      <c r="D4" s="290"/>
      <c r="E4" s="290"/>
    </row>
    <row r="5" spans="1:13" ht="20.100000000000001" customHeight="1" x14ac:dyDescent="0.2"/>
    <row r="6" spans="1:13" ht="30" customHeight="1" x14ac:dyDescent="0.2">
      <c r="A6" s="291" t="s">
        <v>16</v>
      </c>
      <c r="B6" s="292"/>
    </row>
    <row r="7" spans="1:13" ht="24.95" customHeight="1" x14ac:dyDescent="0.2">
      <c r="A7" s="77" t="s">
        <v>0</v>
      </c>
      <c r="B7" s="78" t="s">
        <v>1</v>
      </c>
      <c r="C7" s="81" t="s">
        <v>17</v>
      </c>
    </row>
    <row r="8" spans="1:13" ht="24.95" customHeight="1" x14ac:dyDescent="0.2">
      <c r="A8" s="79">
        <f>A17 *(A13 + B13 - C13)</f>
        <v>0</v>
      </c>
      <c r="B8" s="211">
        <f>B17 * (A13 + B13 - C13)</f>
        <v>0</v>
      </c>
    </row>
    <row r="9" spans="1:13" ht="39.950000000000003" customHeight="1" x14ac:dyDescent="0.2"/>
    <row r="10" spans="1:13" ht="24.95" customHeight="1" x14ac:dyDescent="0.2">
      <c r="A10" s="85" t="s">
        <v>19</v>
      </c>
      <c r="B10" s="86" t="s">
        <v>20</v>
      </c>
      <c r="C10" s="87" t="s">
        <v>21</v>
      </c>
    </row>
    <row r="11" spans="1:13" ht="35.1" customHeight="1" x14ac:dyDescent="0.2">
      <c r="A11" s="293" t="s">
        <v>22</v>
      </c>
      <c r="B11" s="284" t="s">
        <v>23</v>
      </c>
      <c r="C11" s="286" t="s">
        <v>24</v>
      </c>
    </row>
    <row r="12" spans="1:13" ht="35.1" customHeight="1" x14ac:dyDescent="0.2">
      <c r="A12" s="294"/>
      <c r="B12" s="285"/>
      <c r="C12" s="287"/>
      <c r="J12" s="75"/>
      <c r="K12" s="75"/>
      <c r="L12" s="75"/>
      <c r="M12" s="75"/>
    </row>
    <row r="13" spans="1:13" ht="24.95" customHeight="1" x14ac:dyDescent="0.2">
      <c r="A13" s="80"/>
      <c r="B13" s="80"/>
      <c r="C13" s="80"/>
      <c r="J13" s="75"/>
      <c r="K13" s="75"/>
      <c r="L13" s="75"/>
      <c r="M13" s="75"/>
    </row>
    <row r="14" spans="1:13" ht="39.950000000000003" customHeight="1" x14ac:dyDescent="0.2">
      <c r="A14" s="82"/>
      <c r="G14" s="76"/>
    </row>
    <row r="15" spans="1:13" ht="30" customHeight="1" x14ac:dyDescent="0.2">
      <c r="A15" s="288" t="s">
        <v>18</v>
      </c>
      <c r="B15" s="289"/>
    </row>
    <row r="16" spans="1:13" ht="24.95" customHeight="1" x14ac:dyDescent="0.2">
      <c r="A16" s="83" t="s">
        <v>0</v>
      </c>
      <c r="B16" s="84" t="s">
        <v>1</v>
      </c>
    </row>
    <row r="17" spans="1:2" ht="21" customHeight="1" x14ac:dyDescent="0.2">
      <c r="A17" s="12">
        <v>0.31</v>
      </c>
      <c r="B17" s="12">
        <v>0.26</v>
      </c>
    </row>
  </sheetData>
  <sheetProtection algorithmName="SHA-512" hashValue="FJmI7cgA0LU4pP2Bn1V3sMgQXT/Vt4G8RfA7QnW1zJQWyNQS8K+VpW2UGl3MaOK4AYtyUCg2ORaI5cg4ddMswQ==" saltValue="u/aoUjWG4y/YqJHU2wsVNw==" spinCount="100000" sheet="1" objects="1" scenarios="1" selectLockedCells="1"/>
  <mergeCells count="6">
    <mergeCell ref="B11:B12"/>
    <mergeCell ref="C11:C12"/>
    <mergeCell ref="A15:B15"/>
    <mergeCell ref="A4:E4"/>
    <mergeCell ref="A6:B6"/>
    <mergeCell ref="A11:A12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das Provisões de Eventos Ocorridos&amp;R&amp;"Calibri,Itálico"&amp;9&amp;K01+000&amp;D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34"/>
  <sheetViews>
    <sheetView showGridLines="0" zoomScale="75" zoomScaleNormal="75" workbookViewId="0">
      <selection activeCell="E12" sqref="E12"/>
    </sheetView>
  </sheetViews>
  <sheetFormatPr defaultRowHeight="12.75" x14ac:dyDescent="0.2"/>
  <cols>
    <col min="1" max="2" width="25.7109375" style="102" customWidth="1"/>
    <col min="3" max="3" width="13.7109375" style="102" customWidth="1"/>
    <col min="4" max="4" width="17.7109375" style="102" customWidth="1"/>
    <col min="5" max="5" width="25.7109375" style="102" customWidth="1"/>
    <col min="6" max="7" width="16.7109375" style="102" customWidth="1"/>
    <col min="8" max="9" width="9.140625" style="102"/>
    <col min="10" max="10" width="10.7109375" style="102" bestFit="1" customWidth="1"/>
    <col min="11" max="11" width="14" style="102" bestFit="1" customWidth="1"/>
    <col min="12" max="16384" width="9.140625" style="102"/>
  </cols>
  <sheetData>
    <row r="1" spans="1:15" s="99" customFormat="1" ht="24.95" customHeight="1" x14ac:dyDescent="0.2">
      <c r="A1" s="98" t="s">
        <v>10</v>
      </c>
      <c r="B1" s="98"/>
    </row>
    <row r="2" spans="1:15" s="99" customFormat="1" ht="21.95" customHeight="1" x14ac:dyDescent="0.2">
      <c r="A2" s="100" t="s">
        <v>152</v>
      </c>
      <c r="B2" s="100"/>
    </row>
    <row r="3" spans="1:15" s="99" customFormat="1" ht="21.95" customHeight="1" x14ac:dyDescent="0.2">
      <c r="A3" s="101" t="s">
        <v>156</v>
      </c>
      <c r="B3" s="101"/>
    </row>
    <row r="4" spans="1:15" ht="20.100000000000001" customHeight="1" x14ac:dyDescent="0.2">
      <c r="A4" s="309"/>
      <c r="B4" s="309"/>
      <c r="C4" s="309"/>
      <c r="D4" s="309"/>
      <c r="E4" s="309"/>
      <c r="F4" s="309"/>
    </row>
    <row r="5" spans="1:15" ht="20.100000000000001" customHeight="1" x14ac:dyDescent="0.2"/>
    <row r="6" spans="1:15" ht="30" customHeight="1" x14ac:dyDescent="0.2">
      <c r="A6" s="310" t="s">
        <v>25</v>
      </c>
      <c r="B6" s="311"/>
    </row>
    <row r="7" spans="1:15" ht="24.95" customHeight="1" x14ac:dyDescent="0.2">
      <c r="A7" s="103" t="s">
        <v>0</v>
      </c>
      <c r="B7" s="104" t="s">
        <v>1</v>
      </c>
      <c r="C7" s="105"/>
      <c r="D7" s="105"/>
    </row>
    <row r="8" spans="1:15" ht="24.95" customHeight="1" x14ac:dyDescent="0.2">
      <c r="A8" s="106">
        <f>MAX(E12,0)*F12+MAX(E13,0)*F13+MAX(E14,0)*F14+MAX(E15,0)*F15</f>
        <v>0</v>
      </c>
      <c r="B8" s="212">
        <f>MAX(E12,0)*G12+MAX(E13,0)*G13+MAX(E14,0)*G14+MAX(E15,0)*G15</f>
        <v>0</v>
      </c>
    </row>
    <row r="9" spans="1:15" ht="39.950000000000003" customHeight="1" x14ac:dyDescent="0.2"/>
    <row r="10" spans="1:15" ht="35.1" customHeight="1" x14ac:dyDescent="0.2">
      <c r="A10" s="305" t="s">
        <v>37</v>
      </c>
      <c r="B10" s="306"/>
      <c r="C10" s="297" t="s">
        <v>36</v>
      </c>
      <c r="D10" s="299" t="s">
        <v>38</v>
      </c>
      <c r="E10" s="301" t="s">
        <v>114</v>
      </c>
      <c r="F10" s="303" t="s">
        <v>115</v>
      </c>
      <c r="G10" s="304"/>
      <c r="H10" s="107"/>
    </row>
    <row r="11" spans="1:15" ht="30" customHeight="1" x14ac:dyDescent="0.2">
      <c r="A11" s="307"/>
      <c r="B11" s="308"/>
      <c r="C11" s="298"/>
      <c r="D11" s="300"/>
      <c r="E11" s="302"/>
      <c r="F11" s="108" t="s">
        <v>0</v>
      </c>
      <c r="G11" s="109" t="s">
        <v>1</v>
      </c>
    </row>
    <row r="12" spans="1:15" ht="24.95" customHeight="1" x14ac:dyDescent="0.2">
      <c r="A12" s="295" t="s">
        <v>26</v>
      </c>
      <c r="B12" s="296"/>
      <c r="C12" s="110" t="s">
        <v>28</v>
      </c>
      <c r="D12" s="110" t="s">
        <v>30</v>
      </c>
      <c r="E12" s="88"/>
      <c r="F12" s="111">
        <v>1.2999999999999999E-3</v>
      </c>
      <c r="G12" s="111">
        <v>1.1000000000000001E-3</v>
      </c>
      <c r="L12" s="112"/>
      <c r="M12" s="112"/>
      <c r="N12" s="112"/>
      <c r="O12" s="112"/>
    </row>
    <row r="13" spans="1:15" ht="24.95" customHeight="1" x14ac:dyDescent="0.2">
      <c r="A13" s="295" t="s">
        <v>26</v>
      </c>
      <c r="B13" s="296"/>
      <c r="C13" s="110" t="s">
        <v>28</v>
      </c>
      <c r="D13" s="110" t="s">
        <v>31</v>
      </c>
      <c r="E13" s="88"/>
      <c r="F13" s="111">
        <v>1.1000000000000001E-3</v>
      </c>
      <c r="G13" s="111">
        <v>1E-3</v>
      </c>
      <c r="L13" s="112"/>
      <c r="M13" s="112"/>
      <c r="N13" s="112"/>
      <c r="O13" s="112"/>
    </row>
    <row r="14" spans="1:15" ht="24.95" customHeight="1" x14ac:dyDescent="0.2">
      <c r="A14" s="295" t="s">
        <v>27</v>
      </c>
      <c r="B14" s="296"/>
      <c r="C14" s="110" t="s">
        <v>29</v>
      </c>
      <c r="D14" s="110" t="s">
        <v>30</v>
      </c>
      <c r="E14" s="88"/>
      <c r="F14" s="111">
        <v>0.22739999999999999</v>
      </c>
      <c r="G14" s="111">
        <v>0.1973</v>
      </c>
      <c r="L14" s="112"/>
      <c r="M14" s="112"/>
      <c r="N14" s="112"/>
      <c r="O14" s="112"/>
    </row>
    <row r="15" spans="1:15" ht="24.95" customHeight="1" x14ac:dyDescent="0.2">
      <c r="A15" s="295" t="s">
        <v>27</v>
      </c>
      <c r="B15" s="296"/>
      <c r="C15" s="110" t="s">
        <v>29</v>
      </c>
      <c r="D15" s="110" t="s">
        <v>31</v>
      </c>
      <c r="E15" s="88"/>
      <c r="F15" s="111">
        <v>0.1477</v>
      </c>
      <c r="G15" s="111">
        <v>0.12770000000000001</v>
      </c>
      <c r="L15" s="112"/>
      <c r="M15" s="112"/>
      <c r="N15" s="112"/>
      <c r="O15" s="112"/>
    </row>
    <row r="16" spans="1:15" ht="39.950000000000003" customHeight="1" x14ac:dyDescent="0.2">
      <c r="A16" s="114"/>
      <c r="H16" s="113"/>
    </row>
    <row r="28" spans="10:11" x14ac:dyDescent="0.2">
      <c r="K28" s="113"/>
    </row>
    <row r="29" spans="10:11" x14ac:dyDescent="0.2">
      <c r="K29" s="113"/>
    </row>
    <row r="30" spans="10:11" x14ac:dyDescent="0.2">
      <c r="K30" s="113"/>
    </row>
    <row r="32" spans="10:11" x14ac:dyDescent="0.2">
      <c r="J32" s="115"/>
      <c r="K32" s="115"/>
    </row>
    <row r="33" spans="10:11" x14ac:dyDescent="0.2">
      <c r="J33" s="115"/>
      <c r="K33" s="115"/>
    </row>
    <row r="34" spans="10:11" x14ac:dyDescent="0.2">
      <c r="J34" s="115"/>
      <c r="K34" s="115"/>
    </row>
  </sheetData>
  <sheetProtection algorithmName="SHA-512" hashValue="HbbM9TJbuVq5FLVKEmSsK0WvMSj10bQ+FCfn4tgCdj4reV3QCmw9mKlvWhKKb3+bZ4lkHu0Plp9KU+/p1yjAlw==" saltValue="9QS8VUJ+vXH5bPvNeadWNA==" spinCount="100000" sheet="1" objects="1" scenarios="1" selectLockedCells="1"/>
  <mergeCells count="11">
    <mergeCell ref="E10:E11"/>
    <mergeCell ref="F10:G10"/>
    <mergeCell ref="A10:B11"/>
    <mergeCell ref="A4:F4"/>
    <mergeCell ref="A6:B6"/>
    <mergeCell ref="A13:B13"/>
    <mergeCell ref="A14:B14"/>
    <mergeCell ref="A15:B15"/>
    <mergeCell ref="C10:C11"/>
    <mergeCell ref="D10:D11"/>
    <mergeCell ref="A12:B12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9" orientation="landscape" verticalDpi="0" r:id="rId1"/>
  <headerFooter>
    <oddFooter>&amp;L&amp;"Calibri,Itálico"&amp;9&amp;K01+000Simulação de cálculo do CRsubs - Risco das Coberturas estruturadas em Repartição&amp;R&amp;"Calibri,Itálico"&amp;9&amp;K01+000&amp;D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showGridLines="0" zoomScale="70" zoomScaleNormal="70" workbookViewId="0">
      <selection activeCell="E12" sqref="E12"/>
    </sheetView>
  </sheetViews>
  <sheetFormatPr defaultRowHeight="12.75" x14ac:dyDescent="0.2"/>
  <cols>
    <col min="1" max="1" width="18.7109375" style="102" customWidth="1"/>
    <col min="2" max="2" width="12.7109375" style="102" customWidth="1"/>
    <col min="3" max="3" width="6.7109375" style="102" customWidth="1"/>
    <col min="4" max="4" width="24.7109375" style="102" customWidth="1"/>
    <col min="5" max="5" width="25.7109375" style="102" customWidth="1"/>
    <col min="6" max="8" width="16.7109375" style="102" customWidth="1"/>
    <col min="9" max="10" width="19.42578125" style="102" customWidth="1"/>
    <col min="11" max="11" width="8.85546875" style="102" bestFit="1" customWidth="1"/>
    <col min="12" max="12" width="24.7109375" style="102" bestFit="1" customWidth="1"/>
    <col min="13" max="13" width="24.5703125" style="102" bestFit="1" customWidth="1"/>
    <col min="14" max="15" width="14" style="102" bestFit="1" customWidth="1"/>
    <col min="16" max="16384" width="9.140625" style="102"/>
  </cols>
  <sheetData>
    <row r="1" spans="1:15" s="99" customFormat="1" ht="24.95" customHeight="1" x14ac:dyDescent="0.2">
      <c r="A1" s="98" t="s">
        <v>10</v>
      </c>
      <c r="B1" s="98"/>
      <c r="C1" s="98"/>
      <c r="D1" s="98"/>
    </row>
    <row r="2" spans="1:15" s="99" customFormat="1" ht="21.95" customHeight="1" x14ac:dyDescent="0.2">
      <c r="A2" s="100" t="s">
        <v>152</v>
      </c>
      <c r="B2" s="100"/>
      <c r="C2" s="100"/>
      <c r="D2" s="100"/>
    </row>
    <row r="3" spans="1:15" s="99" customFormat="1" ht="21.95" customHeight="1" x14ac:dyDescent="0.2">
      <c r="A3" s="101" t="s">
        <v>157</v>
      </c>
      <c r="B3" s="101"/>
      <c r="C3" s="101"/>
      <c r="D3" s="101"/>
    </row>
    <row r="4" spans="1:15" ht="20.100000000000001" customHeight="1" x14ac:dyDescent="0.2">
      <c r="A4" s="309"/>
      <c r="B4" s="309"/>
      <c r="C4" s="309"/>
      <c r="D4" s="309"/>
      <c r="E4" s="309"/>
      <c r="F4" s="309"/>
      <c r="G4" s="309"/>
      <c r="H4" s="309"/>
      <c r="I4" s="309"/>
      <c r="J4" s="309"/>
      <c r="K4" s="309"/>
    </row>
    <row r="5" spans="1:15" ht="20.100000000000001" customHeight="1" x14ac:dyDescent="0.2"/>
    <row r="6" spans="1:15" ht="30" customHeight="1" x14ac:dyDescent="0.2">
      <c r="A6" s="327" t="s">
        <v>32</v>
      </c>
      <c r="B6" s="328"/>
      <c r="C6" s="328"/>
      <c r="D6" s="329"/>
    </row>
    <row r="7" spans="1:15" ht="24.95" customHeight="1" x14ac:dyDescent="0.2">
      <c r="A7" s="331" t="s">
        <v>0</v>
      </c>
      <c r="B7" s="332"/>
      <c r="C7" s="332" t="s">
        <v>1</v>
      </c>
      <c r="D7" s="334"/>
      <c r="E7" s="116"/>
      <c r="F7" s="105"/>
    </row>
    <row r="8" spans="1:15" ht="24.95" customHeight="1" x14ac:dyDescent="0.2">
      <c r="A8" s="330">
        <f>SUMPRODUCT(E12:E23,F12:F23)</f>
        <v>0</v>
      </c>
      <c r="B8" s="330"/>
      <c r="C8" s="333">
        <f>SUMPRODUCT(E12:E23,G12:G23)</f>
        <v>0</v>
      </c>
      <c r="D8" s="333"/>
      <c r="E8" s="117"/>
    </row>
    <row r="9" spans="1:15" ht="39.950000000000003" customHeight="1" x14ac:dyDescent="0.2"/>
    <row r="10" spans="1:15" ht="50.1" customHeight="1" x14ac:dyDescent="0.2">
      <c r="A10" s="322" t="s">
        <v>38</v>
      </c>
      <c r="B10" s="299" t="s">
        <v>35</v>
      </c>
      <c r="C10" s="299"/>
      <c r="D10" s="301" t="s">
        <v>116</v>
      </c>
      <c r="E10" s="301" t="s">
        <v>117</v>
      </c>
      <c r="F10" s="325" t="s">
        <v>118</v>
      </c>
      <c r="G10" s="326"/>
      <c r="H10" s="107"/>
    </row>
    <row r="11" spans="1:15" ht="30" customHeight="1" thickBot="1" x14ac:dyDescent="0.25">
      <c r="A11" s="323"/>
      <c r="B11" s="321"/>
      <c r="C11" s="321"/>
      <c r="D11" s="324"/>
      <c r="E11" s="324"/>
      <c r="F11" s="118" t="s">
        <v>0</v>
      </c>
      <c r="G11" s="119" t="s">
        <v>1</v>
      </c>
    </row>
    <row r="12" spans="1:15" ht="24.95" customHeight="1" x14ac:dyDescent="0.2">
      <c r="A12" s="312" t="s">
        <v>30</v>
      </c>
      <c r="B12" s="315" t="s">
        <v>33</v>
      </c>
      <c r="C12" s="316"/>
      <c r="D12" s="120" t="s">
        <v>42</v>
      </c>
      <c r="E12" s="90"/>
      <c r="F12" s="121">
        <v>2.5000000000000001E-3</v>
      </c>
      <c r="G12" s="121">
        <v>1.8E-3</v>
      </c>
      <c r="L12" s="112"/>
      <c r="M12" s="112"/>
      <c r="N12" s="112"/>
      <c r="O12" s="112"/>
    </row>
    <row r="13" spans="1:15" ht="24.95" customHeight="1" x14ac:dyDescent="0.2">
      <c r="A13" s="313"/>
      <c r="B13" s="317"/>
      <c r="C13" s="318"/>
      <c r="D13" s="122" t="s">
        <v>43</v>
      </c>
      <c r="E13" s="89"/>
      <c r="F13" s="111">
        <v>1.7000000000000001E-2</v>
      </c>
      <c r="G13" s="111">
        <v>1.29E-2</v>
      </c>
      <c r="L13" s="112"/>
      <c r="M13" s="112"/>
      <c r="N13" s="112"/>
      <c r="O13" s="112"/>
    </row>
    <row r="14" spans="1:15" ht="24.95" customHeight="1" thickBot="1" x14ac:dyDescent="0.25">
      <c r="A14" s="313"/>
      <c r="B14" s="319"/>
      <c r="C14" s="320"/>
      <c r="D14" s="123" t="s">
        <v>44</v>
      </c>
      <c r="E14" s="92"/>
      <c r="F14" s="124">
        <v>3.2099999999999997E-2</v>
      </c>
      <c r="G14" s="124">
        <v>2.8000000000000001E-2</v>
      </c>
      <c r="L14" s="112"/>
      <c r="M14" s="112"/>
      <c r="N14" s="112"/>
      <c r="O14" s="112"/>
    </row>
    <row r="15" spans="1:15" ht="24.95" customHeight="1" x14ac:dyDescent="0.2">
      <c r="A15" s="313"/>
      <c r="B15" s="317" t="s">
        <v>34</v>
      </c>
      <c r="C15" s="318"/>
      <c r="D15" s="125" t="s">
        <v>42</v>
      </c>
      <c r="E15" s="89"/>
      <c r="F15" s="111">
        <v>1.6000000000000001E-3</v>
      </c>
      <c r="G15" s="111">
        <v>1.4000000000000002E-3</v>
      </c>
      <c r="L15" s="112"/>
      <c r="M15" s="112"/>
      <c r="N15" s="112"/>
      <c r="O15" s="112"/>
    </row>
    <row r="16" spans="1:15" ht="24.95" customHeight="1" x14ac:dyDescent="0.2">
      <c r="A16" s="313"/>
      <c r="B16" s="317"/>
      <c r="C16" s="318"/>
      <c r="D16" s="122" t="s">
        <v>43</v>
      </c>
      <c r="E16" s="88"/>
      <c r="F16" s="111">
        <v>2.0899999999999998E-2</v>
      </c>
      <c r="G16" s="111">
        <v>1.5300000000000001E-2</v>
      </c>
      <c r="L16" s="112"/>
      <c r="M16" s="112"/>
      <c r="N16" s="112"/>
      <c r="O16" s="112"/>
    </row>
    <row r="17" spans="1:15" ht="24.95" customHeight="1" thickBot="1" x14ac:dyDescent="0.25">
      <c r="A17" s="314"/>
      <c r="B17" s="319"/>
      <c r="C17" s="320"/>
      <c r="D17" s="123" t="s">
        <v>44</v>
      </c>
      <c r="E17" s="91"/>
      <c r="F17" s="124">
        <v>5.9299999999999999E-2</v>
      </c>
      <c r="G17" s="124">
        <v>4.9299999999999997E-2</v>
      </c>
      <c r="L17" s="112"/>
      <c r="M17" s="112"/>
      <c r="N17" s="112"/>
      <c r="O17" s="112"/>
    </row>
    <row r="18" spans="1:15" ht="24.95" customHeight="1" x14ac:dyDescent="0.2">
      <c r="A18" s="312" t="s">
        <v>31</v>
      </c>
      <c r="B18" s="315" t="s">
        <v>33</v>
      </c>
      <c r="C18" s="316"/>
      <c r="D18" s="120" t="s">
        <v>42</v>
      </c>
      <c r="E18" s="90"/>
      <c r="F18" s="121">
        <v>2.3E-3</v>
      </c>
      <c r="G18" s="121">
        <v>1.8E-3</v>
      </c>
      <c r="L18" s="112"/>
      <c r="M18" s="112"/>
      <c r="N18" s="112"/>
      <c r="O18" s="112"/>
    </row>
    <row r="19" spans="1:15" ht="24.95" customHeight="1" x14ac:dyDescent="0.2">
      <c r="A19" s="313"/>
      <c r="B19" s="317"/>
      <c r="C19" s="318"/>
      <c r="D19" s="122" t="s">
        <v>43</v>
      </c>
      <c r="E19" s="88"/>
      <c r="F19" s="111">
        <v>2.3799999999999998E-2</v>
      </c>
      <c r="G19" s="111">
        <v>1.5700000000000002E-2</v>
      </c>
      <c r="L19" s="112"/>
      <c r="M19" s="112"/>
      <c r="N19" s="112"/>
      <c r="O19" s="112"/>
    </row>
    <row r="20" spans="1:15" ht="24.95" customHeight="1" thickBot="1" x14ac:dyDescent="0.25">
      <c r="A20" s="313"/>
      <c r="B20" s="319"/>
      <c r="C20" s="320"/>
      <c r="D20" s="123" t="s">
        <v>44</v>
      </c>
      <c r="E20" s="91"/>
      <c r="F20" s="124">
        <v>4.4800000000000006E-2</v>
      </c>
      <c r="G20" s="124">
        <v>3.4599999999999999E-2</v>
      </c>
      <c r="L20" s="112"/>
      <c r="M20" s="112"/>
      <c r="N20" s="112"/>
      <c r="O20" s="112"/>
    </row>
    <row r="21" spans="1:15" ht="24.95" customHeight="1" x14ac:dyDescent="0.2">
      <c r="A21" s="313"/>
      <c r="B21" s="317" t="s">
        <v>34</v>
      </c>
      <c r="C21" s="318"/>
      <c r="D21" s="125" t="s">
        <v>42</v>
      </c>
      <c r="E21" s="89"/>
      <c r="F21" s="111">
        <v>1.4000000000000002E-3</v>
      </c>
      <c r="G21" s="111">
        <v>1E-3</v>
      </c>
      <c r="L21" s="112"/>
      <c r="M21" s="112"/>
      <c r="N21" s="112"/>
      <c r="O21" s="112"/>
    </row>
    <row r="22" spans="1:15" ht="24.95" customHeight="1" x14ac:dyDescent="0.2">
      <c r="A22" s="313"/>
      <c r="B22" s="317"/>
      <c r="C22" s="318"/>
      <c r="D22" s="122" t="s">
        <v>43</v>
      </c>
      <c r="E22" s="88"/>
      <c r="F22" s="111">
        <v>2.2700000000000001E-2</v>
      </c>
      <c r="G22" s="111">
        <v>1.32E-2</v>
      </c>
      <c r="L22" s="112"/>
      <c r="M22" s="112"/>
      <c r="N22" s="112"/>
      <c r="O22" s="112"/>
    </row>
    <row r="23" spans="1:15" ht="24.95" customHeight="1" thickBot="1" x14ac:dyDescent="0.25">
      <c r="A23" s="314"/>
      <c r="B23" s="319"/>
      <c r="C23" s="320"/>
      <c r="D23" s="123" t="s">
        <v>44</v>
      </c>
      <c r="E23" s="91"/>
      <c r="F23" s="124">
        <v>7.0800000000000002E-2</v>
      </c>
      <c r="G23" s="124">
        <v>5.5500000000000001E-2</v>
      </c>
      <c r="L23" s="112"/>
      <c r="M23" s="112"/>
      <c r="N23" s="112"/>
      <c r="O23" s="112"/>
    </row>
    <row r="24" spans="1:15" x14ac:dyDescent="0.2">
      <c r="K24" s="126"/>
      <c r="L24" s="126"/>
      <c r="N24" s="126"/>
      <c r="O24" s="126"/>
    </row>
    <row r="25" spans="1:15" x14ac:dyDescent="0.2">
      <c r="K25" s="126"/>
      <c r="L25" s="126"/>
      <c r="N25" s="126"/>
      <c r="O25" s="126"/>
    </row>
    <row r="26" spans="1:15" x14ac:dyDescent="0.2">
      <c r="K26" s="126"/>
      <c r="L26" s="126"/>
      <c r="N26" s="126"/>
      <c r="O26" s="126"/>
    </row>
    <row r="27" spans="1:15" x14ac:dyDescent="0.2">
      <c r="K27" s="126"/>
      <c r="L27" s="126"/>
      <c r="N27" s="126"/>
      <c r="O27" s="126"/>
    </row>
    <row r="28" spans="1:15" x14ac:dyDescent="0.2">
      <c r="K28" s="126"/>
      <c r="L28" s="126"/>
      <c r="N28" s="126"/>
      <c r="O28" s="126"/>
    </row>
    <row r="29" spans="1:15" x14ac:dyDescent="0.2">
      <c r="K29" s="126"/>
      <c r="L29" s="126"/>
      <c r="N29" s="126"/>
      <c r="O29" s="126"/>
    </row>
    <row r="30" spans="1:15" x14ac:dyDescent="0.2">
      <c r="K30" s="126"/>
      <c r="L30" s="126"/>
      <c r="N30" s="126"/>
      <c r="O30" s="126"/>
    </row>
    <row r="31" spans="1:15" x14ac:dyDescent="0.2">
      <c r="K31" s="126"/>
      <c r="L31" s="126"/>
      <c r="N31" s="126"/>
      <c r="O31" s="126"/>
    </row>
    <row r="32" spans="1:15" x14ac:dyDescent="0.2">
      <c r="K32" s="127"/>
      <c r="N32" s="127"/>
      <c r="O32" s="127"/>
    </row>
  </sheetData>
  <sheetProtection algorithmName="SHA-512" hashValue="KKLDY4B4sw3o6usO2uzsPA/Ogi8t9dWYkVBiWEpsGSRsuGCFbJISqvnq5GcpfstVpM1F02agEA9gJiCidd7Bbg==" saltValue="jEVx54q7j7vvhBHJT3GJtw==" spinCount="100000" sheet="1" objects="1" scenarios="1" selectLockedCells="1"/>
  <mergeCells count="17">
    <mergeCell ref="B10:C11"/>
    <mergeCell ref="A10:A11"/>
    <mergeCell ref="E10:E11"/>
    <mergeCell ref="F10:G10"/>
    <mergeCell ref="A4:K4"/>
    <mergeCell ref="A6:D6"/>
    <mergeCell ref="A8:B8"/>
    <mergeCell ref="A7:B7"/>
    <mergeCell ref="C8:D8"/>
    <mergeCell ref="C7:D7"/>
    <mergeCell ref="D10:D11"/>
    <mergeCell ref="A18:A23"/>
    <mergeCell ref="B12:C14"/>
    <mergeCell ref="B15:C17"/>
    <mergeCell ref="B18:C20"/>
    <mergeCell ref="B21:C23"/>
    <mergeCell ref="A12:A17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7" orientation="landscape" verticalDpi="0" r:id="rId1"/>
  <headerFooter>
    <oddFooter>&amp;L&amp;"Calibri,Itálico"&amp;9&amp;K01+000Simulação de cálculo do CRsubs - Risco das Coberturas estruturadas em Capitalização&amp;R&amp;"Calibri,Itálico"&amp;9&amp;K01+000&amp;D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showGridLines="0" zoomScale="70" zoomScaleNormal="70" workbookViewId="0">
      <selection activeCell="C12" sqref="C12"/>
    </sheetView>
  </sheetViews>
  <sheetFormatPr defaultRowHeight="12.75" x14ac:dyDescent="0.2"/>
  <cols>
    <col min="1" max="1" width="29.140625" style="135" customWidth="1"/>
    <col min="2" max="2" width="28.140625" style="135" customWidth="1"/>
    <col min="3" max="3" width="25.7109375" style="135" customWidth="1"/>
    <col min="4" max="5" width="16.7109375" style="135" customWidth="1"/>
    <col min="6" max="8" width="9.140625" style="135"/>
    <col min="9" max="10" width="14" style="135" bestFit="1" customWidth="1"/>
    <col min="11" max="16384" width="9.140625" style="135"/>
  </cols>
  <sheetData>
    <row r="1" spans="1:13" s="99" customFormat="1" ht="24.95" customHeight="1" x14ac:dyDescent="0.2">
      <c r="A1" s="98" t="s">
        <v>10</v>
      </c>
      <c r="B1" s="98"/>
      <c r="C1" s="98"/>
    </row>
    <row r="2" spans="1:13" s="99" customFormat="1" ht="21.95" customHeight="1" x14ac:dyDescent="0.2">
      <c r="A2" s="100" t="s">
        <v>152</v>
      </c>
      <c r="B2" s="100"/>
      <c r="C2" s="100"/>
    </row>
    <row r="3" spans="1:13" s="99" customFormat="1" ht="21.95" customHeight="1" x14ac:dyDescent="0.2">
      <c r="A3" s="101" t="s">
        <v>56</v>
      </c>
      <c r="B3" s="101"/>
      <c r="C3" s="101"/>
    </row>
    <row r="4" spans="1:13" s="102" customFormat="1" ht="20.100000000000001" customHeight="1" x14ac:dyDescent="0.2">
      <c r="A4" s="309"/>
      <c r="B4" s="309"/>
      <c r="C4" s="309"/>
      <c r="D4" s="309"/>
      <c r="E4" s="309"/>
      <c r="F4" s="309"/>
      <c r="G4" s="309"/>
      <c r="H4" s="309"/>
      <c r="I4" s="309"/>
      <c r="J4" s="309"/>
      <c r="K4" s="309"/>
    </row>
    <row r="5" spans="1:13" s="102" customFormat="1" ht="20.100000000000001" customHeight="1" x14ac:dyDescent="0.2"/>
    <row r="6" spans="1:13" s="102" customFormat="1" ht="30" customHeight="1" x14ac:dyDescent="0.2">
      <c r="A6" s="327" t="s">
        <v>39</v>
      </c>
      <c r="B6" s="329"/>
      <c r="C6" s="128"/>
    </row>
    <row r="7" spans="1:13" s="102" customFormat="1" ht="24.95" customHeight="1" x14ac:dyDescent="0.2">
      <c r="A7" s="129" t="s">
        <v>0</v>
      </c>
      <c r="B7" s="104" t="s">
        <v>1</v>
      </c>
      <c r="C7" s="130"/>
      <c r="D7" s="105"/>
      <c r="E7" s="105"/>
    </row>
    <row r="8" spans="1:13" s="102" customFormat="1" ht="24.95" customHeight="1" x14ac:dyDescent="0.2">
      <c r="A8" s="106">
        <f>SUMPRODUCT(C12:C19,D12:D19)</f>
        <v>0</v>
      </c>
      <c r="B8" s="212">
        <f>SUMPRODUCT(C12:C19,E12:E19)</f>
        <v>0</v>
      </c>
      <c r="C8" s="130"/>
    </row>
    <row r="9" spans="1:13" s="102" customFormat="1" ht="39.950000000000003" customHeight="1" x14ac:dyDescent="0.2">
      <c r="A9" s="113"/>
      <c r="B9" s="113"/>
    </row>
    <row r="10" spans="1:13" s="102" customFormat="1" ht="50.1" customHeight="1" x14ac:dyDescent="0.2">
      <c r="A10" s="342" t="s">
        <v>40</v>
      </c>
      <c r="B10" s="301" t="s">
        <v>116</v>
      </c>
      <c r="C10" s="335" t="s">
        <v>119</v>
      </c>
      <c r="D10" s="325" t="s">
        <v>118</v>
      </c>
      <c r="E10" s="326"/>
      <c r="F10" s="107"/>
    </row>
    <row r="11" spans="1:13" s="102" customFormat="1" ht="30" customHeight="1" thickBot="1" x14ac:dyDescent="0.25">
      <c r="A11" s="343"/>
      <c r="B11" s="341"/>
      <c r="C11" s="336"/>
      <c r="D11" s="131" t="s">
        <v>0</v>
      </c>
      <c r="E11" s="132" t="s">
        <v>1</v>
      </c>
    </row>
    <row r="12" spans="1:13" s="102" customFormat="1" ht="24.95" customHeight="1" x14ac:dyDescent="0.2">
      <c r="A12" s="337" t="s">
        <v>2</v>
      </c>
      <c r="B12" s="120" t="s">
        <v>45</v>
      </c>
      <c r="C12" s="90"/>
      <c r="D12" s="121">
        <v>0.01</v>
      </c>
      <c r="E12" s="121">
        <v>7.4999999999999997E-3</v>
      </c>
      <c r="J12" s="112"/>
      <c r="K12" s="112"/>
      <c r="L12" s="112"/>
      <c r="M12" s="112"/>
    </row>
    <row r="13" spans="1:13" s="102" customFormat="1" ht="24.95" customHeight="1" x14ac:dyDescent="0.2">
      <c r="A13" s="338"/>
      <c r="B13" s="122" t="s">
        <v>46</v>
      </c>
      <c r="C13" s="88"/>
      <c r="D13" s="133">
        <v>2.8399999999999998E-2</v>
      </c>
      <c r="E13" s="133">
        <v>2.35E-2</v>
      </c>
      <c r="J13" s="112"/>
      <c r="K13" s="112"/>
      <c r="L13" s="112"/>
      <c r="M13" s="112"/>
    </row>
    <row r="14" spans="1:13" s="102" customFormat="1" ht="24.95" customHeight="1" x14ac:dyDescent="0.2">
      <c r="A14" s="338"/>
      <c r="B14" s="122" t="s">
        <v>47</v>
      </c>
      <c r="C14" s="88"/>
      <c r="D14" s="133">
        <v>6.1699999999999998E-2</v>
      </c>
      <c r="E14" s="133">
        <v>5.21E-2</v>
      </c>
      <c r="J14" s="112"/>
      <c r="K14" s="112"/>
      <c r="L14" s="112"/>
      <c r="M14" s="112"/>
    </row>
    <row r="15" spans="1:13" s="102" customFormat="1" ht="24.95" customHeight="1" thickBot="1" x14ac:dyDescent="0.25">
      <c r="A15" s="339"/>
      <c r="B15" s="123" t="s">
        <v>44</v>
      </c>
      <c r="C15" s="91"/>
      <c r="D15" s="134">
        <v>9.1999999999999998E-2</v>
      </c>
      <c r="E15" s="134">
        <v>0.08</v>
      </c>
      <c r="J15" s="112"/>
      <c r="K15" s="112"/>
      <c r="L15" s="112"/>
      <c r="M15" s="112"/>
    </row>
    <row r="16" spans="1:13" s="102" customFormat="1" ht="24.95" customHeight="1" x14ac:dyDescent="0.2">
      <c r="A16" s="340" t="s">
        <v>3</v>
      </c>
      <c r="B16" s="125" t="s">
        <v>45</v>
      </c>
      <c r="C16" s="89"/>
      <c r="D16" s="111">
        <v>8.199999999999999E-3</v>
      </c>
      <c r="E16" s="111">
        <v>5.8999999999999999E-3</v>
      </c>
      <c r="J16" s="112"/>
      <c r="K16" s="112"/>
      <c r="L16" s="112"/>
      <c r="M16" s="112"/>
    </row>
    <row r="17" spans="1:13" s="102" customFormat="1" ht="24.95" customHeight="1" x14ac:dyDescent="0.2">
      <c r="A17" s="338"/>
      <c r="B17" s="122" t="s">
        <v>46</v>
      </c>
      <c r="C17" s="88"/>
      <c r="D17" s="133">
        <v>2.5000000000000001E-2</v>
      </c>
      <c r="E17" s="133">
        <v>2.0299999999999999E-2</v>
      </c>
      <c r="J17" s="112"/>
      <c r="K17" s="112"/>
      <c r="L17" s="112"/>
      <c r="M17" s="112"/>
    </row>
    <row r="18" spans="1:13" s="102" customFormat="1" ht="24.95" customHeight="1" x14ac:dyDescent="0.2">
      <c r="A18" s="338"/>
      <c r="B18" s="122" t="s">
        <v>47</v>
      </c>
      <c r="C18" s="88"/>
      <c r="D18" s="133">
        <v>5.6500000000000002E-2</v>
      </c>
      <c r="E18" s="133">
        <v>4.7199999999999999E-2</v>
      </c>
      <c r="J18" s="112"/>
      <c r="K18" s="112"/>
      <c r="L18" s="112"/>
      <c r="M18" s="112"/>
    </row>
    <row r="19" spans="1:13" s="102" customFormat="1" ht="24.95" customHeight="1" thickBot="1" x14ac:dyDescent="0.25">
      <c r="A19" s="339"/>
      <c r="B19" s="123" t="s">
        <v>44</v>
      </c>
      <c r="C19" s="91"/>
      <c r="D19" s="134">
        <v>8.7499999999999994E-2</v>
      </c>
      <c r="E19" s="134">
        <v>7.6299999999999993E-2</v>
      </c>
      <c r="J19" s="112"/>
      <c r="K19" s="112"/>
      <c r="L19" s="112"/>
      <c r="M19" s="112"/>
    </row>
    <row r="22" spans="1:13" x14ac:dyDescent="0.2">
      <c r="I22" s="136"/>
      <c r="J22" s="136"/>
    </row>
    <row r="23" spans="1:13" x14ac:dyDescent="0.2">
      <c r="I23" s="136"/>
      <c r="J23" s="136"/>
      <c r="K23" s="137"/>
      <c r="L23" s="137"/>
    </row>
    <row r="24" spans="1:13" x14ac:dyDescent="0.2">
      <c r="I24" s="136"/>
      <c r="J24" s="136"/>
      <c r="K24" s="137"/>
      <c r="L24" s="137"/>
    </row>
    <row r="25" spans="1:13" x14ac:dyDescent="0.2">
      <c r="I25" s="136"/>
      <c r="J25" s="136"/>
      <c r="K25" s="137"/>
      <c r="L25" s="137"/>
    </row>
    <row r="26" spans="1:13" x14ac:dyDescent="0.2">
      <c r="I26" s="136"/>
      <c r="J26" s="136"/>
      <c r="L26" s="138"/>
    </row>
  </sheetData>
  <sheetProtection algorithmName="SHA-512" hashValue="et/nf5Ld2448UvLjULE2epaxu6dxeLaAoOQoL8L3Q1bFWf7cN7psJOdCB9nwxC5ZJLp8hz2ItuPrxhjAk5T1CQ==" saltValue="jd3CupdsksJPBeHrZZfSzg==" spinCount="100000" sheet="1" objects="1" scenarios="1" selectLockedCells="1"/>
  <mergeCells count="8">
    <mergeCell ref="A4:K4"/>
    <mergeCell ref="C10:C11"/>
    <mergeCell ref="A12:A15"/>
    <mergeCell ref="A16:A19"/>
    <mergeCell ref="B10:B11"/>
    <mergeCell ref="A10:A11"/>
    <mergeCell ref="A6:B6"/>
    <mergeCell ref="D10:E10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dos Planos Dotais Puros&amp;R&amp;"Calibri,Itálico"&amp;9&amp;K01+000&amp;D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S36"/>
  <sheetViews>
    <sheetView showGridLines="0" zoomScale="70" zoomScaleNormal="70" workbookViewId="0">
      <selection activeCell="D13" sqref="D13"/>
    </sheetView>
  </sheetViews>
  <sheetFormatPr defaultRowHeight="12.75" x14ac:dyDescent="0.2"/>
  <cols>
    <col min="1" max="9" width="25.7109375" style="135" customWidth="1"/>
    <col min="10" max="11" width="45.7109375" style="135" customWidth="1"/>
    <col min="12" max="16384" width="9.140625" style="135"/>
  </cols>
  <sheetData>
    <row r="1" spans="1:19" s="99" customFormat="1" ht="24.95" customHeight="1" x14ac:dyDescent="0.2">
      <c r="A1" s="98" t="s">
        <v>10</v>
      </c>
      <c r="B1" s="98"/>
      <c r="C1" s="98"/>
      <c r="D1" s="98"/>
    </row>
    <row r="2" spans="1:19" s="99" customFormat="1" ht="21.95" customHeight="1" x14ac:dyDescent="0.2">
      <c r="A2" s="100" t="s">
        <v>152</v>
      </c>
      <c r="B2" s="100"/>
      <c r="C2" s="100"/>
      <c r="D2" s="100"/>
    </row>
    <row r="3" spans="1:19" s="99" customFormat="1" ht="21.95" customHeight="1" x14ac:dyDescent="0.2">
      <c r="A3" s="101" t="s">
        <v>57</v>
      </c>
      <c r="B3" s="101"/>
      <c r="C3" s="101"/>
      <c r="D3" s="101"/>
    </row>
    <row r="4" spans="1:19" s="102" customFormat="1" ht="20.100000000000001" customHeight="1" x14ac:dyDescent="0.2">
      <c r="A4" s="130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</row>
    <row r="5" spans="1:19" s="102" customFormat="1" ht="20.100000000000001" customHeight="1" x14ac:dyDescent="0.2"/>
    <row r="6" spans="1:19" s="102" customFormat="1" ht="30" customHeight="1" x14ac:dyDescent="0.2">
      <c r="A6" s="327" t="s">
        <v>41</v>
      </c>
      <c r="B6" s="329"/>
      <c r="C6" s="128"/>
      <c r="D6" s="128"/>
    </row>
    <row r="7" spans="1:19" s="102" customFormat="1" ht="24.95" customHeight="1" x14ac:dyDescent="0.2">
      <c r="A7" s="129" t="s">
        <v>0</v>
      </c>
      <c r="B7" s="104" t="s">
        <v>1</v>
      </c>
      <c r="C7" s="130"/>
      <c r="D7" s="139"/>
      <c r="E7" s="105"/>
      <c r="F7" s="105"/>
      <c r="G7" s="105"/>
      <c r="H7" s="105"/>
      <c r="I7" s="105"/>
      <c r="J7" s="105"/>
    </row>
    <row r="8" spans="1:19" s="102" customFormat="1" ht="24.95" customHeight="1" x14ac:dyDescent="0.2">
      <c r="A8" s="106">
        <f>SUM(J13:J36)</f>
        <v>0</v>
      </c>
      <c r="B8" s="212">
        <f>SUM(K13:K36)</f>
        <v>0</v>
      </c>
      <c r="C8" s="130"/>
      <c r="D8" s="140"/>
    </row>
    <row r="9" spans="1:19" s="102" customFormat="1" ht="39.950000000000003" customHeight="1" x14ac:dyDescent="0.2">
      <c r="A9" s="113"/>
      <c r="B9" s="113"/>
    </row>
    <row r="10" spans="1:19" s="102" customFormat="1" ht="39.950000000000003" customHeight="1" x14ac:dyDescent="0.2">
      <c r="A10" s="359" t="s">
        <v>120</v>
      </c>
      <c r="B10" s="361" t="s">
        <v>55</v>
      </c>
      <c r="C10" s="363" t="s">
        <v>121</v>
      </c>
      <c r="D10" s="303" t="s">
        <v>133</v>
      </c>
      <c r="E10" s="365"/>
      <c r="F10" s="366"/>
      <c r="G10" s="303" t="s">
        <v>136</v>
      </c>
      <c r="H10" s="365"/>
      <c r="I10" s="366"/>
      <c r="J10" s="344"/>
      <c r="K10" s="345"/>
    </row>
    <row r="11" spans="1:19" s="102" customFormat="1" ht="60" customHeight="1" x14ac:dyDescent="0.2">
      <c r="A11" s="359"/>
      <c r="B11" s="361"/>
      <c r="C11" s="363"/>
      <c r="D11" s="336" t="s">
        <v>134</v>
      </c>
      <c r="E11" s="367" t="s">
        <v>135</v>
      </c>
      <c r="F11" s="367"/>
      <c r="G11" s="352" t="s">
        <v>138</v>
      </c>
      <c r="H11" s="367" t="s">
        <v>137</v>
      </c>
      <c r="I11" s="367"/>
      <c r="J11" s="346"/>
      <c r="K11" s="347"/>
      <c r="L11" s="107"/>
    </row>
    <row r="12" spans="1:19" s="102" customFormat="1" ht="30" customHeight="1" thickBot="1" x14ac:dyDescent="0.25">
      <c r="A12" s="360"/>
      <c r="B12" s="362"/>
      <c r="C12" s="364"/>
      <c r="D12" s="351"/>
      <c r="E12" s="131" t="s">
        <v>0</v>
      </c>
      <c r="F12" s="141" t="s">
        <v>1</v>
      </c>
      <c r="G12" s="341"/>
      <c r="H12" s="131" t="s">
        <v>0</v>
      </c>
      <c r="I12" s="141" t="s">
        <v>1</v>
      </c>
      <c r="J12" s="131" t="s">
        <v>0</v>
      </c>
      <c r="K12" s="132" t="s">
        <v>1</v>
      </c>
    </row>
    <row r="13" spans="1:19" s="102" customFormat="1" ht="24.95" customHeight="1" x14ac:dyDescent="0.2">
      <c r="A13" s="356" t="s">
        <v>48</v>
      </c>
      <c r="B13" s="353" t="s">
        <v>2</v>
      </c>
      <c r="C13" s="142" t="s">
        <v>51</v>
      </c>
      <c r="D13" s="90"/>
      <c r="E13" s="121">
        <v>2.5000000000000001E-3</v>
      </c>
      <c r="F13" s="121">
        <v>1.8E-3</v>
      </c>
      <c r="G13" s="90"/>
      <c r="H13" s="121">
        <v>0.01</v>
      </c>
      <c r="I13" s="121">
        <v>7.4999999999999997E-3</v>
      </c>
      <c r="J13" s="143">
        <f t="shared" ref="J13:J36" si="0">((E13*D13)^2+(H13*G13)^2+0.5*(E13*D13)*(H13*G13))^0.5</f>
        <v>0</v>
      </c>
      <c r="K13" s="143">
        <f t="shared" ref="K13:K36" si="1">((F13*D13)^2+(I13*G13)^2+0.5*(F13*D13)*(I13*G13))^0.5</f>
        <v>0</v>
      </c>
      <c r="P13" s="112"/>
      <c r="Q13" s="112"/>
      <c r="R13" s="112"/>
      <c r="S13" s="112"/>
    </row>
    <row r="14" spans="1:19" s="102" customFormat="1" ht="24.95" customHeight="1" x14ac:dyDescent="0.2">
      <c r="A14" s="357"/>
      <c r="B14" s="354"/>
      <c r="C14" s="144" t="s">
        <v>52</v>
      </c>
      <c r="D14" s="89"/>
      <c r="E14" s="111">
        <v>2.5000000000000001E-3</v>
      </c>
      <c r="F14" s="111">
        <v>1.8E-3</v>
      </c>
      <c r="G14" s="89"/>
      <c r="H14" s="111">
        <v>2.8399999999999998E-2</v>
      </c>
      <c r="I14" s="111">
        <v>2.35E-2</v>
      </c>
      <c r="J14" s="145">
        <f t="shared" si="0"/>
        <v>0</v>
      </c>
      <c r="K14" s="145">
        <f t="shared" si="1"/>
        <v>0</v>
      </c>
      <c r="P14" s="112"/>
      <c r="Q14" s="112"/>
      <c r="R14" s="112"/>
      <c r="S14" s="112"/>
    </row>
    <row r="15" spans="1:19" s="102" customFormat="1" ht="24.95" customHeight="1" x14ac:dyDescent="0.2">
      <c r="A15" s="357"/>
      <c r="B15" s="354"/>
      <c r="C15" s="144" t="s">
        <v>53</v>
      </c>
      <c r="D15" s="89"/>
      <c r="E15" s="111">
        <v>2.5000000000000001E-3</v>
      </c>
      <c r="F15" s="111">
        <v>1.8E-3</v>
      </c>
      <c r="G15" s="89"/>
      <c r="H15" s="111">
        <v>6.1699999999999998E-2</v>
      </c>
      <c r="I15" s="111">
        <v>5.21E-2</v>
      </c>
      <c r="J15" s="145">
        <f t="shared" si="0"/>
        <v>0</v>
      </c>
      <c r="K15" s="145">
        <f t="shared" si="1"/>
        <v>0</v>
      </c>
      <c r="P15" s="112"/>
      <c r="Q15" s="112"/>
      <c r="R15" s="112"/>
      <c r="S15" s="112"/>
    </row>
    <row r="16" spans="1:19" s="102" customFormat="1" ht="24.95" customHeight="1" thickBot="1" x14ac:dyDescent="0.25">
      <c r="A16" s="357"/>
      <c r="B16" s="355"/>
      <c r="C16" s="146" t="s">
        <v>54</v>
      </c>
      <c r="D16" s="92"/>
      <c r="E16" s="124">
        <v>2.5000000000000001E-3</v>
      </c>
      <c r="F16" s="124">
        <v>1.8E-3</v>
      </c>
      <c r="G16" s="92"/>
      <c r="H16" s="124">
        <v>9.1999999999999998E-2</v>
      </c>
      <c r="I16" s="124">
        <v>0.08</v>
      </c>
      <c r="J16" s="147">
        <f t="shared" si="0"/>
        <v>0</v>
      </c>
      <c r="K16" s="147">
        <f t="shared" si="1"/>
        <v>0</v>
      </c>
      <c r="P16" s="112"/>
      <c r="Q16" s="112"/>
      <c r="R16" s="112"/>
      <c r="S16" s="112"/>
    </row>
    <row r="17" spans="1:19" s="102" customFormat="1" ht="24.95" customHeight="1" x14ac:dyDescent="0.2">
      <c r="A17" s="357"/>
      <c r="B17" s="353" t="s">
        <v>3</v>
      </c>
      <c r="C17" s="142" t="s">
        <v>51</v>
      </c>
      <c r="D17" s="90"/>
      <c r="E17" s="121">
        <v>2.5000000000000001E-3</v>
      </c>
      <c r="F17" s="121">
        <v>1.8E-3</v>
      </c>
      <c r="G17" s="90"/>
      <c r="H17" s="121">
        <v>8.199999999999999E-3</v>
      </c>
      <c r="I17" s="121">
        <v>5.8999999999999999E-3</v>
      </c>
      <c r="J17" s="143">
        <f t="shared" si="0"/>
        <v>0</v>
      </c>
      <c r="K17" s="143">
        <f t="shared" si="1"/>
        <v>0</v>
      </c>
      <c r="P17" s="112"/>
      <c r="Q17" s="112"/>
      <c r="R17" s="112"/>
      <c r="S17" s="112"/>
    </row>
    <row r="18" spans="1:19" s="102" customFormat="1" ht="24.95" customHeight="1" x14ac:dyDescent="0.2">
      <c r="A18" s="357"/>
      <c r="B18" s="354"/>
      <c r="C18" s="144" t="s">
        <v>52</v>
      </c>
      <c r="D18" s="89"/>
      <c r="E18" s="111">
        <v>2.5000000000000001E-3</v>
      </c>
      <c r="F18" s="111">
        <v>1.8E-3</v>
      </c>
      <c r="G18" s="89"/>
      <c r="H18" s="111">
        <v>2.5000000000000001E-2</v>
      </c>
      <c r="I18" s="111">
        <v>2.0299999999999999E-2</v>
      </c>
      <c r="J18" s="145">
        <f t="shared" si="0"/>
        <v>0</v>
      </c>
      <c r="K18" s="145">
        <f t="shared" si="1"/>
        <v>0</v>
      </c>
      <c r="P18" s="112"/>
      <c r="Q18" s="112"/>
      <c r="R18" s="112"/>
      <c r="S18" s="112"/>
    </row>
    <row r="19" spans="1:19" s="102" customFormat="1" ht="24.95" customHeight="1" x14ac:dyDescent="0.2">
      <c r="A19" s="357"/>
      <c r="B19" s="354"/>
      <c r="C19" s="144" t="s">
        <v>53</v>
      </c>
      <c r="D19" s="89"/>
      <c r="E19" s="111">
        <v>2.5000000000000001E-3</v>
      </c>
      <c r="F19" s="111">
        <v>1.8E-3</v>
      </c>
      <c r="G19" s="89"/>
      <c r="H19" s="111">
        <v>5.6500000000000002E-2</v>
      </c>
      <c r="I19" s="111">
        <v>4.7199999999999999E-2</v>
      </c>
      <c r="J19" s="145">
        <f t="shared" si="0"/>
        <v>0</v>
      </c>
      <c r="K19" s="145">
        <f t="shared" si="1"/>
        <v>0</v>
      </c>
      <c r="P19" s="112"/>
      <c r="Q19" s="112"/>
      <c r="R19" s="112"/>
      <c r="S19" s="112"/>
    </row>
    <row r="20" spans="1:19" s="102" customFormat="1" ht="24.95" customHeight="1" thickBot="1" x14ac:dyDescent="0.25">
      <c r="A20" s="358"/>
      <c r="B20" s="355"/>
      <c r="C20" s="146" t="s">
        <v>54</v>
      </c>
      <c r="D20" s="92"/>
      <c r="E20" s="124">
        <v>2.5000000000000001E-3</v>
      </c>
      <c r="F20" s="124">
        <v>1.8E-3</v>
      </c>
      <c r="G20" s="92"/>
      <c r="H20" s="124">
        <v>8.7499999999999994E-2</v>
      </c>
      <c r="I20" s="124">
        <v>7.6299999999999993E-2</v>
      </c>
      <c r="J20" s="147">
        <f t="shared" si="0"/>
        <v>0</v>
      </c>
      <c r="K20" s="147">
        <f t="shared" si="1"/>
        <v>0</v>
      </c>
      <c r="P20" s="112"/>
      <c r="Q20" s="112"/>
      <c r="R20" s="112"/>
      <c r="S20" s="112"/>
    </row>
    <row r="21" spans="1:19" s="102" customFormat="1" ht="24.95" customHeight="1" x14ac:dyDescent="0.2">
      <c r="A21" s="356" t="s">
        <v>49</v>
      </c>
      <c r="B21" s="353" t="s">
        <v>2</v>
      </c>
      <c r="C21" s="142" t="s">
        <v>51</v>
      </c>
      <c r="D21" s="90"/>
      <c r="E21" s="121">
        <v>1.7000000000000001E-2</v>
      </c>
      <c r="F21" s="121">
        <v>1.29E-2</v>
      </c>
      <c r="G21" s="90"/>
      <c r="H21" s="121">
        <v>0.01</v>
      </c>
      <c r="I21" s="121">
        <v>7.4999999999999997E-3</v>
      </c>
      <c r="J21" s="143">
        <f t="shared" si="0"/>
        <v>0</v>
      </c>
      <c r="K21" s="143">
        <f t="shared" si="1"/>
        <v>0</v>
      </c>
      <c r="P21" s="112"/>
      <c r="Q21" s="112"/>
      <c r="R21" s="112"/>
      <c r="S21" s="112"/>
    </row>
    <row r="22" spans="1:19" s="102" customFormat="1" ht="24.95" customHeight="1" x14ac:dyDescent="0.2">
      <c r="A22" s="357"/>
      <c r="B22" s="354"/>
      <c r="C22" s="144" t="s">
        <v>52</v>
      </c>
      <c r="D22" s="88"/>
      <c r="E22" s="111">
        <v>1.7000000000000001E-2</v>
      </c>
      <c r="F22" s="111">
        <v>1.29E-2</v>
      </c>
      <c r="G22" s="89"/>
      <c r="H22" s="111">
        <v>2.8399999999999998E-2</v>
      </c>
      <c r="I22" s="111">
        <v>2.35E-2</v>
      </c>
      <c r="J22" s="145">
        <f t="shared" si="0"/>
        <v>0</v>
      </c>
      <c r="K22" s="145">
        <f t="shared" si="1"/>
        <v>0</v>
      </c>
      <c r="P22" s="112"/>
      <c r="Q22" s="112"/>
      <c r="R22" s="112"/>
      <c r="S22" s="112"/>
    </row>
    <row r="23" spans="1:19" s="102" customFormat="1" ht="24.95" customHeight="1" x14ac:dyDescent="0.2">
      <c r="A23" s="357"/>
      <c r="B23" s="354"/>
      <c r="C23" s="144" t="s">
        <v>53</v>
      </c>
      <c r="D23" s="88"/>
      <c r="E23" s="111">
        <v>1.7000000000000001E-2</v>
      </c>
      <c r="F23" s="111">
        <v>1.29E-2</v>
      </c>
      <c r="G23" s="89"/>
      <c r="H23" s="111">
        <v>6.1699999999999998E-2</v>
      </c>
      <c r="I23" s="111">
        <v>5.21E-2</v>
      </c>
      <c r="J23" s="145">
        <f t="shared" si="0"/>
        <v>0</v>
      </c>
      <c r="K23" s="145">
        <f t="shared" si="1"/>
        <v>0</v>
      </c>
      <c r="P23" s="112"/>
      <c r="Q23" s="112"/>
      <c r="R23" s="112"/>
      <c r="S23" s="112"/>
    </row>
    <row r="24" spans="1:19" s="102" customFormat="1" ht="24.95" customHeight="1" thickBot="1" x14ac:dyDescent="0.25">
      <c r="A24" s="357"/>
      <c r="B24" s="355"/>
      <c r="C24" s="146" t="s">
        <v>54</v>
      </c>
      <c r="D24" s="91"/>
      <c r="E24" s="124">
        <v>1.7000000000000001E-2</v>
      </c>
      <c r="F24" s="124">
        <v>1.29E-2</v>
      </c>
      <c r="G24" s="92"/>
      <c r="H24" s="124">
        <v>9.1999999999999998E-2</v>
      </c>
      <c r="I24" s="124">
        <v>0.08</v>
      </c>
      <c r="J24" s="147">
        <f t="shared" si="0"/>
        <v>0</v>
      </c>
      <c r="K24" s="147">
        <f t="shared" si="1"/>
        <v>0</v>
      </c>
      <c r="P24" s="112"/>
      <c r="Q24" s="112"/>
      <c r="R24" s="112"/>
      <c r="S24" s="112"/>
    </row>
    <row r="25" spans="1:19" s="102" customFormat="1" ht="24.95" customHeight="1" x14ac:dyDescent="0.2">
      <c r="A25" s="357"/>
      <c r="B25" s="353" t="s">
        <v>3</v>
      </c>
      <c r="C25" s="142" t="s">
        <v>51</v>
      </c>
      <c r="D25" s="90"/>
      <c r="E25" s="121">
        <v>1.7000000000000001E-2</v>
      </c>
      <c r="F25" s="121">
        <v>1.29E-2</v>
      </c>
      <c r="G25" s="90"/>
      <c r="H25" s="121">
        <v>8.199999999999999E-3</v>
      </c>
      <c r="I25" s="121">
        <v>5.8999999999999999E-3</v>
      </c>
      <c r="J25" s="143">
        <f t="shared" si="0"/>
        <v>0</v>
      </c>
      <c r="K25" s="143">
        <f t="shared" si="1"/>
        <v>0</v>
      </c>
      <c r="P25" s="112"/>
      <c r="Q25" s="112"/>
      <c r="R25" s="112"/>
      <c r="S25" s="112"/>
    </row>
    <row r="26" spans="1:19" s="102" customFormat="1" ht="24.95" customHeight="1" x14ac:dyDescent="0.2">
      <c r="A26" s="357"/>
      <c r="B26" s="354"/>
      <c r="C26" s="144" t="s">
        <v>52</v>
      </c>
      <c r="D26" s="88"/>
      <c r="E26" s="111">
        <v>1.7000000000000001E-2</v>
      </c>
      <c r="F26" s="111">
        <v>1.29E-2</v>
      </c>
      <c r="G26" s="89"/>
      <c r="H26" s="111">
        <v>2.5000000000000001E-2</v>
      </c>
      <c r="I26" s="111">
        <v>2.0299999999999999E-2</v>
      </c>
      <c r="J26" s="145">
        <f t="shared" si="0"/>
        <v>0</v>
      </c>
      <c r="K26" s="145">
        <f t="shared" si="1"/>
        <v>0</v>
      </c>
      <c r="P26" s="112"/>
      <c r="Q26" s="112"/>
      <c r="R26" s="112"/>
      <c r="S26" s="112"/>
    </row>
    <row r="27" spans="1:19" s="102" customFormat="1" ht="24.95" customHeight="1" x14ac:dyDescent="0.2">
      <c r="A27" s="357"/>
      <c r="B27" s="354"/>
      <c r="C27" s="144" t="s">
        <v>53</v>
      </c>
      <c r="D27" s="88"/>
      <c r="E27" s="111">
        <v>1.7000000000000001E-2</v>
      </c>
      <c r="F27" s="111">
        <v>1.29E-2</v>
      </c>
      <c r="G27" s="89"/>
      <c r="H27" s="111">
        <v>5.6500000000000002E-2</v>
      </c>
      <c r="I27" s="111">
        <v>4.7199999999999999E-2</v>
      </c>
      <c r="J27" s="145">
        <f t="shared" si="0"/>
        <v>0</v>
      </c>
      <c r="K27" s="145">
        <f t="shared" si="1"/>
        <v>0</v>
      </c>
      <c r="P27" s="112"/>
      <c r="Q27" s="112"/>
      <c r="R27" s="112"/>
      <c r="S27" s="112"/>
    </row>
    <row r="28" spans="1:19" s="102" customFormat="1" ht="24.95" customHeight="1" thickBot="1" x14ac:dyDescent="0.25">
      <c r="A28" s="358"/>
      <c r="B28" s="355"/>
      <c r="C28" s="146" t="s">
        <v>54</v>
      </c>
      <c r="D28" s="91"/>
      <c r="E28" s="124">
        <v>1.7000000000000001E-2</v>
      </c>
      <c r="F28" s="124">
        <v>1.29E-2</v>
      </c>
      <c r="G28" s="92"/>
      <c r="H28" s="124">
        <v>8.7499999999999994E-2</v>
      </c>
      <c r="I28" s="124">
        <v>7.6299999999999993E-2</v>
      </c>
      <c r="J28" s="147">
        <f t="shared" si="0"/>
        <v>0</v>
      </c>
      <c r="K28" s="147">
        <f t="shared" si="1"/>
        <v>0</v>
      </c>
      <c r="P28" s="112"/>
      <c r="Q28" s="112"/>
      <c r="R28" s="112"/>
      <c r="S28" s="112"/>
    </row>
    <row r="29" spans="1:19" s="102" customFormat="1" ht="24.95" customHeight="1" x14ac:dyDescent="0.2">
      <c r="A29" s="348" t="s">
        <v>50</v>
      </c>
      <c r="B29" s="353" t="s">
        <v>2</v>
      </c>
      <c r="C29" s="142" t="s">
        <v>51</v>
      </c>
      <c r="D29" s="90"/>
      <c r="E29" s="121">
        <v>3.2099999999999997E-2</v>
      </c>
      <c r="F29" s="121">
        <v>2.7999999999999997E-2</v>
      </c>
      <c r="G29" s="90"/>
      <c r="H29" s="121">
        <v>0.01</v>
      </c>
      <c r="I29" s="121">
        <v>7.4999999999999997E-3</v>
      </c>
      <c r="J29" s="143">
        <f t="shared" si="0"/>
        <v>0</v>
      </c>
      <c r="K29" s="143">
        <f t="shared" si="1"/>
        <v>0</v>
      </c>
      <c r="P29" s="112"/>
      <c r="Q29" s="112"/>
      <c r="R29" s="112"/>
      <c r="S29" s="112"/>
    </row>
    <row r="30" spans="1:19" s="102" customFormat="1" ht="24.95" customHeight="1" x14ac:dyDescent="0.2">
      <c r="A30" s="349"/>
      <c r="B30" s="354"/>
      <c r="C30" s="144" t="s">
        <v>52</v>
      </c>
      <c r="D30" s="88"/>
      <c r="E30" s="111">
        <v>3.2099999999999997E-2</v>
      </c>
      <c r="F30" s="111">
        <v>2.7999999999999997E-2</v>
      </c>
      <c r="G30" s="89"/>
      <c r="H30" s="111">
        <v>2.8399999999999998E-2</v>
      </c>
      <c r="I30" s="111">
        <v>2.35E-2</v>
      </c>
      <c r="J30" s="145">
        <f t="shared" si="0"/>
        <v>0</v>
      </c>
      <c r="K30" s="145">
        <f t="shared" si="1"/>
        <v>0</v>
      </c>
      <c r="P30" s="112"/>
      <c r="Q30" s="112"/>
      <c r="R30" s="112"/>
      <c r="S30" s="112"/>
    </row>
    <row r="31" spans="1:19" s="102" customFormat="1" ht="24.95" customHeight="1" x14ac:dyDescent="0.2">
      <c r="A31" s="349"/>
      <c r="B31" s="354"/>
      <c r="C31" s="144" t="s">
        <v>53</v>
      </c>
      <c r="D31" s="88"/>
      <c r="E31" s="111">
        <v>3.2099999999999997E-2</v>
      </c>
      <c r="F31" s="111">
        <v>2.7999999999999997E-2</v>
      </c>
      <c r="G31" s="89"/>
      <c r="H31" s="111">
        <v>6.1699999999999998E-2</v>
      </c>
      <c r="I31" s="111">
        <v>5.21E-2</v>
      </c>
      <c r="J31" s="145">
        <f t="shared" si="0"/>
        <v>0</v>
      </c>
      <c r="K31" s="145">
        <f t="shared" si="1"/>
        <v>0</v>
      </c>
      <c r="P31" s="112"/>
      <c r="Q31" s="112"/>
      <c r="R31" s="112"/>
      <c r="S31" s="112"/>
    </row>
    <row r="32" spans="1:19" s="102" customFormat="1" ht="24.95" customHeight="1" thickBot="1" x14ac:dyDescent="0.25">
      <c r="A32" s="349"/>
      <c r="B32" s="355"/>
      <c r="C32" s="146" t="s">
        <v>54</v>
      </c>
      <c r="D32" s="91"/>
      <c r="E32" s="124">
        <v>3.2099999999999997E-2</v>
      </c>
      <c r="F32" s="124">
        <v>2.7999999999999997E-2</v>
      </c>
      <c r="G32" s="92"/>
      <c r="H32" s="124">
        <v>9.1999999999999998E-2</v>
      </c>
      <c r="I32" s="124">
        <v>0.08</v>
      </c>
      <c r="J32" s="147">
        <f t="shared" si="0"/>
        <v>0</v>
      </c>
      <c r="K32" s="147">
        <f t="shared" si="1"/>
        <v>0</v>
      </c>
      <c r="P32" s="112"/>
      <c r="Q32" s="112"/>
      <c r="R32" s="112"/>
      <c r="S32" s="112"/>
    </row>
    <row r="33" spans="1:19" s="102" customFormat="1" ht="24.95" customHeight="1" x14ac:dyDescent="0.2">
      <c r="A33" s="349"/>
      <c r="B33" s="353" t="s">
        <v>3</v>
      </c>
      <c r="C33" s="142" t="s">
        <v>51</v>
      </c>
      <c r="D33" s="90"/>
      <c r="E33" s="121">
        <v>3.2099999999999997E-2</v>
      </c>
      <c r="F33" s="121">
        <v>2.7999999999999997E-2</v>
      </c>
      <c r="G33" s="90"/>
      <c r="H33" s="121">
        <v>8.199999999999999E-3</v>
      </c>
      <c r="I33" s="121">
        <v>5.8999999999999999E-3</v>
      </c>
      <c r="J33" s="143">
        <f t="shared" si="0"/>
        <v>0</v>
      </c>
      <c r="K33" s="143">
        <f t="shared" si="1"/>
        <v>0</v>
      </c>
      <c r="P33" s="112"/>
      <c r="Q33" s="112"/>
      <c r="R33" s="112"/>
      <c r="S33" s="112"/>
    </row>
    <row r="34" spans="1:19" s="102" customFormat="1" ht="24.95" customHeight="1" x14ac:dyDescent="0.2">
      <c r="A34" s="349"/>
      <c r="B34" s="354"/>
      <c r="C34" s="144" t="s">
        <v>52</v>
      </c>
      <c r="D34" s="88"/>
      <c r="E34" s="111">
        <v>3.2099999999999997E-2</v>
      </c>
      <c r="F34" s="111">
        <v>2.7999999999999997E-2</v>
      </c>
      <c r="G34" s="89"/>
      <c r="H34" s="111">
        <v>2.5000000000000001E-2</v>
      </c>
      <c r="I34" s="111">
        <v>2.0299999999999999E-2</v>
      </c>
      <c r="J34" s="145">
        <f t="shared" si="0"/>
        <v>0</v>
      </c>
      <c r="K34" s="145">
        <f t="shared" si="1"/>
        <v>0</v>
      </c>
      <c r="P34" s="112"/>
      <c r="Q34" s="112"/>
      <c r="R34" s="112"/>
      <c r="S34" s="112"/>
    </row>
    <row r="35" spans="1:19" s="102" customFormat="1" ht="24.95" customHeight="1" x14ac:dyDescent="0.2">
      <c r="A35" s="349"/>
      <c r="B35" s="354"/>
      <c r="C35" s="144" t="s">
        <v>53</v>
      </c>
      <c r="D35" s="88"/>
      <c r="E35" s="111">
        <v>3.2099999999999997E-2</v>
      </c>
      <c r="F35" s="111">
        <v>2.7999999999999997E-2</v>
      </c>
      <c r="G35" s="89"/>
      <c r="H35" s="111">
        <v>5.6500000000000002E-2</v>
      </c>
      <c r="I35" s="111">
        <v>4.7199999999999999E-2</v>
      </c>
      <c r="J35" s="145">
        <f t="shared" si="0"/>
        <v>0</v>
      </c>
      <c r="K35" s="145">
        <f t="shared" si="1"/>
        <v>0</v>
      </c>
      <c r="P35" s="112"/>
      <c r="Q35" s="112"/>
      <c r="R35" s="112"/>
      <c r="S35" s="112"/>
    </row>
    <row r="36" spans="1:19" s="102" customFormat="1" ht="24.95" customHeight="1" thickBot="1" x14ac:dyDescent="0.25">
      <c r="A36" s="350"/>
      <c r="B36" s="355"/>
      <c r="C36" s="146" t="s">
        <v>54</v>
      </c>
      <c r="D36" s="91"/>
      <c r="E36" s="124">
        <v>3.2099999999999997E-2</v>
      </c>
      <c r="F36" s="124">
        <v>2.7999999999999997E-2</v>
      </c>
      <c r="G36" s="92"/>
      <c r="H36" s="124">
        <v>8.7499999999999994E-2</v>
      </c>
      <c r="I36" s="124">
        <v>7.6299999999999993E-2</v>
      </c>
      <c r="J36" s="147">
        <f t="shared" si="0"/>
        <v>0</v>
      </c>
      <c r="K36" s="147">
        <f t="shared" si="1"/>
        <v>0</v>
      </c>
      <c r="P36" s="112"/>
      <c r="Q36" s="112"/>
      <c r="R36" s="112"/>
      <c r="S36" s="112"/>
    </row>
  </sheetData>
  <sheetProtection algorithmName="SHA-512" hashValue="fPtA3ofnzoXHvZ98bWN4G0X9YXJyO7G9jm92LHWWfNWAbBwfjJUMupmc8OPsnQZHpFtU2jSxlSUkHSMyjHjY5g==" saltValue="yFAXclsx06/F5OagUkhAww==" spinCount="100000" sheet="1" objects="1" scenarios="1" selectLockedCells="1"/>
  <mergeCells count="20">
    <mergeCell ref="A6:B6"/>
    <mergeCell ref="B13:B16"/>
    <mergeCell ref="B17:B20"/>
    <mergeCell ref="E11:F11"/>
    <mergeCell ref="H11:I11"/>
    <mergeCell ref="A13:A20"/>
    <mergeCell ref="G10:I10"/>
    <mergeCell ref="J10:K11"/>
    <mergeCell ref="A29:A36"/>
    <mergeCell ref="D11:D12"/>
    <mergeCell ref="G11:G12"/>
    <mergeCell ref="B29:B32"/>
    <mergeCell ref="B33:B36"/>
    <mergeCell ref="B25:B28"/>
    <mergeCell ref="A21:A28"/>
    <mergeCell ref="B21:B24"/>
    <mergeCell ref="A10:A12"/>
    <mergeCell ref="B10:B12"/>
    <mergeCell ref="C10:C12"/>
    <mergeCell ref="D10:F10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2" orientation="landscape" verticalDpi="0" r:id="rId1"/>
  <headerFooter>
    <oddFooter>&amp;L&amp;"Calibri,Itálico"&amp;9&amp;K01+000Simulação de cálculo do CRsubs - Risco dos Planos Dotais Mistos&amp;R&amp;"Calibri,Itálico"&amp;9&amp;K01+000&amp;D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201"/>
  <sheetViews>
    <sheetView showGridLines="0" zoomScale="75" zoomScaleNormal="75" workbookViewId="0">
      <selection activeCell="E15" sqref="E15"/>
    </sheetView>
  </sheetViews>
  <sheetFormatPr defaultRowHeight="12.75" x14ac:dyDescent="0.2"/>
  <cols>
    <col min="1" max="2" width="25.7109375" style="102" customWidth="1"/>
    <col min="3" max="3" width="32.7109375" style="102" customWidth="1"/>
    <col min="4" max="5" width="25.7109375" style="102" customWidth="1"/>
    <col min="6" max="7" width="16.7109375" style="102" customWidth="1"/>
    <col min="8" max="8" width="25.7109375" style="102" customWidth="1"/>
    <col min="9" max="9" width="16.7109375" style="102" customWidth="1"/>
    <col min="10" max="10" width="9.7109375" style="102" customWidth="1"/>
    <col min="11" max="11" width="7.7109375" style="102" customWidth="1"/>
    <col min="12" max="12" width="14" style="102" bestFit="1" customWidth="1"/>
    <col min="13" max="13" width="16.5703125" style="102" bestFit="1" customWidth="1"/>
    <col min="14" max="16384" width="9.140625" style="102"/>
  </cols>
  <sheetData>
    <row r="1" spans="1:16" s="99" customFormat="1" ht="24.95" customHeight="1" x14ac:dyDescent="0.2">
      <c r="A1" s="98" t="s">
        <v>10</v>
      </c>
      <c r="C1" s="98"/>
      <c r="E1" s="98"/>
      <c r="F1" s="98"/>
      <c r="G1" s="98"/>
      <c r="H1" s="98"/>
      <c r="I1" s="98"/>
    </row>
    <row r="2" spans="1:16" s="99" customFormat="1" ht="21.95" customHeight="1" x14ac:dyDescent="0.2">
      <c r="A2" s="100" t="s">
        <v>152</v>
      </c>
      <c r="C2" s="100"/>
      <c r="E2" s="100"/>
      <c r="F2" s="100"/>
      <c r="G2" s="100"/>
      <c r="H2" s="100"/>
      <c r="I2" s="100"/>
    </row>
    <row r="3" spans="1:16" s="99" customFormat="1" ht="21.95" customHeight="1" x14ac:dyDescent="0.2">
      <c r="A3" s="101" t="s">
        <v>58</v>
      </c>
      <c r="C3" s="101"/>
      <c r="E3" s="101"/>
      <c r="F3" s="101"/>
      <c r="G3" s="101"/>
      <c r="H3" s="101"/>
      <c r="I3" s="101"/>
    </row>
    <row r="4" spans="1:16" ht="20.100000000000001" customHeight="1" x14ac:dyDescent="0.2"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</row>
    <row r="5" spans="1:16" ht="20.100000000000001" customHeight="1" x14ac:dyDescent="0.2"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</row>
    <row r="6" spans="1:16" ht="30" customHeight="1" x14ac:dyDescent="0.2">
      <c r="A6" s="371" t="s">
        <v>59</v>
      </c>
      <c r="B6" s="389"/>
      <c r="D6" s="371" t="s">
        <v>143</v>
      </c>
      <c r="E6" s="372"/>
      <c r="F6" s="128"/>
      <c r="G6" s="130"/>
      <c r="H6" s="394" t="s">
        <v>145</v>
      </c>
      <c r="I6" s="395"/>
      <c r="J6" s="395"/>
      <c r="K6" s="130"/>
      <c r="L6" s="130"/>
      <c r="M6" s="130"/>
      <c r="N6" s="130"/>
      <c r="O6" s="130"/>
    </row>
    <row r="7" spans="1:16" ht="24.95" customHeight="1" x14ac:dyDescent="0.2">
      <c r="A7" s="129" t="s">
        <v>0</v>
      </c>
      <c r="B7" s="104" t="s">
        <v>1</v>
      </c>
      <c r="D7" s="129" t="s">
        <v>0</v>
      </c>
      <c r="E7" s="200" t="s">
        <v>1</v>
      </c>
      <c r="F7" s="139"/>
      <c r="G7" s="130"/>
      <c r="H7" s="202" t="s">
        <v>0</v>
      </c>
      <c r="I7" s="392" t="s">
        <v>1</v>
      </c>
      <c r="J7" s="393"/>
      <c r="K7" s="130"/>
      <c r="L7" s="130"/>
      <c r="M7" s="130"/>
      <c r="N7" s="130"/>
      <c r="O7" s="130"/>
    </row>
    <row r="8" spans="1:16" ht="24.95" customHeight="1" x14ac:dyDescent="0.2">
      <c r="A8" s="106">
        <f>D8+H8</f>
        <v>0</v>
      </c>
      <c r="B8" s="212">
        <f>E8+I8</f>
        <v>0</v>
      </c>
      <c r="D8" s="106">
        <f>SUMPRODUCT(E21:E44,F21:F44) + SUMPRODUCT(E15:E20,F15:F20)</f>
        <v>0</v>
      </c>
      <c r="E8" s="212">
        <f>SUMPRODUCT(E21:E44,G21:G44) + SUMPRODUCT(E15:E20,G15:G20)</f>
        <v>0</v>
      </c>
      <c r="F8" s="171"/>
      <c r="G8" s="130"/>
      <c r="H8" s="106">
        <f>SUMPRODUCT(H21:H44,I21:I44) + SUMPRODUCT(H15:H20,I15:I20)</f>
        <v>0</v>
      </c>
      <c r="I8" s="390">
        <f>SUMPRODUCT(H21:H44,J21:J44) + SUMPRODUCT(H15:H20,J15:J20)</f>
        <v>0</v>
      </c>
      <c r="J8" s="391"/>
      <c r="K8" s="130"/>
      <c r="L8" s="130"/>
      <c r="M8" s="130"/>
      <c r="N8" s="130"/>
      <c r="O8" s="130"/>
    </row>
    <row r="9" spans="1:16" ht="24.95" customHeight="1" x14ac:dyDescent="0.2"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</row>
    <row r="10" spans="1:16" ht="80.099999999999994" customHeight="1" x14ac:dyDescent="0.2"/>
    <row r="11" spans="1:16" ht="30" customHeight="1" x14ac:dyDescent="0.2"/>
    <row r="12" spans="1:16" ht="45" customHeight="1" x14ac:dyDescent="0.2">
      <c r="A12" s="379" t="s">
        <v>139</v>
      </c>
      <c r="B12" s="379" t="s">
        <v>144</v>
      </c>
      <c r="C12" s="381" t="s">
        <v>146</v>
      </c>
      <c r="D12" s="379" t="s">
        <v>122</v>
      </c>
      <c r="E12" s="373" t="s">
        <v>84</v>
      </c>
      <c r="F12" s="374"/>
      <c r="G12" s="375"/>
      <c r="H12" s="373" t="s">
        <v>85</v>
      </c>
      <c r="I12" s="374"/>
      <c r="J12" s="374"/>
      <c r="K12" s="396"/>
      <c r="L12" s="148"/>
      <c r="M12" s="148"/>
      <c r="N12" s="148"/>
    </row>
    <row r="13" spans="1:16" ht="50.1" customHeight="1" x14ac:dyDescent="0.2">
      <c r="A13" s="379"/>
      <c r="B13" s="379"/>
      <c r="C13" s="382"/>
      <c r="D13" s="379"/>
      <c r="E13" s="379" t="s">
        <v>123</v>
      </c>
      <c r="F13" s="373" t="s">
        <v>124</v>
      </c>
      <c r="G13" s="374"/>
      <c r="H13" s="379" t="s">
        <v>125</v>
      </c>
      <c r="I13" s="373" t="s">
        <v>126</v>
      </c>
      <c r="J13" s="374"/>
      <c r="K13" s="396"/>
      <c r="L13" s="148"/>
      <c r="M13" s="148"/>
      <c r="N13" s="148"/>
    </row>
    <row r="14" spans="1:16" ht="30" customHeight="1" thickBot="1" x14ac:dyDescent="0.25">
      <c r="A14" s="380"/>
      <c r="B14" s="380"/>
      <c r="C14" s="383"/>
      <c r="D14" s="380"/>
      <c r="E14" s="384"/>
      <c r="F14" s="149" t="s">
        <v>0</v>
      </c>
      <c r="G14" s="201" t="s">
        <v>1</v>
      </c>
      <c r="H14" s="384"/>
      <c r="I14" s="149" t="s">
        <v>0</v>
      </c>
      <c r="J14" s="406" t="s">
        <v>1</v>
      </c>
      <c r="K14" s="407"/>
      <c r="L14" s="148"/>
      <c r="M14" s="148"/>
      <c r="N14" s="148"/>
    </row>
    <row r="15" spans="1:16" ht="24.95" customHeight="1" x14ac:dyDescent="0.2">
      <c r="A15" s="368" t="s">
        <v>140</v>
      </c>
      <c r="B15" s="401" t="s">
        <v>4</v>
      </c>
      <c r="C15" s="376" t="s">
        <v>61</v>
      </c>
      <c r="D15" s="156" t="s">
        <v>70</v>
      </c>
      <c r="E15" s="96"/>
      <c r="F15" s="160">
        <v>5.9999999999999995E-4</v>
      </c>
      <c r="G15" s="197">
        <v>5.0000000000000001E-4</v>
      </c>
      <c r="H15" s="96"/>
      <c r="I15" s="160">
        <v>7.000000000000001E-4</v>
      </c>
      <c r="J15" s="398">
        <v>5.9999999999999995E-4</v>
      </c>
      <c r="K15" s="398"/>
      <c r="L15" s="148"/>
      <c r="M15" s="148"/>
      <c r="N15" s="148"/>
    </row>
    <row r="16" spans="1:16" ht="24.95" customHeight="1" thickBot="1" x14ac:dyDescent="0.25">
      <c r="A16" s="369"/>
      <c r="B16" s="387"/>
      <c r="C16" s="377"/>
      <c r="D16" s="154" t="s">
        <v>69</v>
      </c>
      <c r="E16" s="95"/>
      <c r="F16" s="161">
        <v>2.8000000000000004E-3</v>
      </c>
      <c r="G16" s="196">
        <v>2.0999999999999999E-3</v>
      </c>
      <c r="H16" s="95"/>
      <c r="I16" s="161">
        <v>3.0999999999999999E-3</v>
      </c>
      <c r="J16" s="397">
        <v>2.3E-3</v>
      </c>
      <c r="K16" s="397"/>
      <c r="L16" s="148"/>
      <c r="M16" s="148"/>
      <c r="N16" s="148"/>
    </row>
    <row r="17" spans="1:14" ht="24.95" customHeight="1" x14ac:dyDescent="0.2">
      <c r="A17" s="369"/>
      <c r="B17" s="368" t="s">
        <v>5</v>
      </c>
      <c r="C17" s="376" t="s">
        <v>6</v>
      </c>
      <c r="D17" s="156" t="s">
        <v>70</v>
      </c>
      <c r="E17" s="96"/>
      <c r="F17" s="160">
        <v>1.21E-2</v>
      </c>
      <c r="G17" s="197">
        <v>1.0700000000000001E-2</v>
      </c>
      <c r="H17" s="96"/>
      <c r="I17" s="160">
        <v>1.47E-2</v>
      </c>
      <c r="J17" s="398">
        <v>1.2800000000000001E-2</v>
      </c>
      <c r="K17" s="398"/>
      <c r="L17" s="148"/>
      <c r="M17" s="148"/>
      <c r="N17" s="148"/>
    </row>
    <row r="18" spans="1:14" ht="24.95" customHeight="1" thickBot="1" x14ac:dyDescent="0.25">
      <c r="A18" s="369"/>
      <c r="B18" s="369"/>
      <c r="C18" s="377"/>
      <c r="D18" s="154" t="s">
        <v>69</v>
      </c>
      <c r="E18" s="95"/>
      <c r="F18" s="161">
        <v>2.2099999999999998E-2</v>
      </c>
      <c r="G18" s="196">
        <v>1.9400000000000001E-2</v>
      </c>
      <c r="H18" s="95"/>
      <c r="I18" s="161">
        <v>2.2700000000000001E-2</v>
      </c>
      <c r="J18" s="397">
        <v>1.9900000000000001E-2</v>
      </c>
      <c r="K18" s="397"/>
      <c r="L18" s="148"/>
      <c r="M18" s="148"/>
      <c r="N18" s="148"/>
    </row>
    <row r="19" spans="1:14" ht="24.95" customHeight="1" x14ac:dyDescent="0.2">
      <c r="A19" s="369"/>
      <c r="B19" s="369"/>
      <c r="C19" s="376" t="s">
        <v>7</v>
      </c>
      <c r="D19" s="156" t="s">
        <v>70</v>
      </c>
      <c r="E19" s="96"/>
      <c r="F19" s="160">
        <v>5.4000000000000003E-3</v>
      </c>
      <c r="G19" s="197">
        <v>4.7999999999999996E-3</v>
      </c>
      <c r="H19" s="96"/>
      <c r="I19" s="160">
        <v>7.4000000000000003E-3</v>
      </c>
      <c r="J19" s="398">
        <v>6.7000000000000002E-3</v>
      </c>
      <c r="K19" s="398"/>
      <c r="L19" s="148"/>
      <c r="M19" s="148"/>
      <c r="N19" s="148"/>
    </row>
    <row r="20" spans="1:14" ht="24.95" customHeight="1" thickBot="1" x14ac:dyDescent="0.25">
      <c r="A20" s="370"/>
      <c r="B20" s="370"/>
      <c r="C20" s="377"/>
      <c r="D20" s="154" t="s">
        <v>69</v>
      </c>
      <c r="E20" s="95"/>
      <c r="F20" s="161">
        <v>1.09E-2</v>
      </c>
      <c r="G20" s="196">
        <v>9.4999999999999998E-3</v>
      </c>
      <c r="H20" s="95"/>
      <c r="I20" s="161">
        <v>1.21E-2</v>
      </c>
      <c r="J20" s="397">
        <v>1.06E-2</v>
      </c>
      <c r="K20" s="397"/>
      <c r="L20" s="148"/>
      <c r="M20" s="148"/>
      <c r="N20" s="148"/>
    </row>
    <row r="21" spans="1:14" ht="24.95" customHeight="1" x14ac:dyDescent="0.2">
      <c r="A21" s="368" t="s">
        <v>141</v>
      </c>
      <c r="B21" s="385" t="s">
        <v>4</v>
      </c>
      <c r="C21" s="388" t="s">
        <v>61</v>
      </c>
      <c r="D21" s="150" t="s">
        <v>62</v>
      </c>
      <c r="E21" s="93"/>
      <c r="F21" s="151">
        <v>1.5E-3</v>
      </c>
      <c r="G21" s="151">
        <v>1.1999999999999999E-3</v>
      </c>
      <c r="H21" s="93"/>
      <c r="I21" s="151">
        <v>2.3999999999999998E-3</v>
      </c>
      <c r="J21" s="402">
        <v>2E-3</v>
      </c>
      <c r="K21" s="403"/>
      <c r="L21" s="148"/>
      <c r="M21" s="148"/>
      <c r="N21" s="148"/>
    </row>
    <row r="22" spans="1:14" ht="24.95" customHeight="1" x14ac:dyDescent="0.2">
      <c r="A22" s="369"/>
      <c r="B22" s="386"/>
      <c r="C22" s="378"/>
      <c r="D22" s="152" t="s">
        <v>63</v>
      </c>
      <c r="E22" s="94"/>
      <c r="F22" s="153">
        <v>4.3E-3</v>
      </c>
      <c r="G22" s="199">
        <v>2.5000000000000001E-3</v>
      </c>
      <c r="H22" s="94"/>
      <c r="I22" s="153">
        <v>6.1999999999999998E-3</v>
      </c>
      <c r="J22" s="402">
        <v>3.8E-3</v>
      </c>
      <c r="K22" s="403"/>
      <c r="L22" s="148"/>
      <c r="M22" s="148"/>
      <c r="N22" s="148"/>
    </row>
    <row r="23" spans="1:14" ht="24.95" customHeight="1" x14ac:dyDescent="0.2">
      <c r="A23" s="369"/>
      <c r="B23" s="386"/>
      <c r="C23" s="378"/>
      <c r="D23" s="152" t="s">
        <v>64</v>
      </c>
      <c r="E23" s="94"/>
      <c r="F23" s="153">
        <v>9.3999999999999986E-3</v>
      </c>
      <c r="G23" s="199">
        <v>6.8999999999999999E-3</v>
      </c>
      <c r="H23" s="94"/>
      <c r="I23" s="153">
        <v>1.18E-2</v>
      </c>
      <c r="J23" s="402">
        <v>8.8999999999999999E-3</v>
      </c>
      <c r="K23" s="403"/>
      <c r="L23" s="148"/>
      <c r="M23" s="148"/>
      <c r="N23" s="148"/>
    </row>
    <row r="24" spans="1:14" ht="24.95" customHeight="1" x14ac:dyDescent="0.2">
      <c r="A24" s="369"/>
      <c r="B24" s="386"/>
      <c r="C24" s="378"/>
      <c r="D24" s="152" t="s">
        <v>65</v>
      </c>
      <c r="E24" s="94"/>
      <c r="F24" s="153">
        <v>1.7600000000000001E-2</v>
      </c>
      <c r="G24" s="199">
        <v>1.37E-2</v>
      </c>
      <c r="H24" s="94"/>
      <c r="I24" s="153">
        <v>1.9799999999999998E-2</v>
      </c>
      <c r="J24" s="402">
        <v>1.6E-2</v>
      </c>
      <c r="K24" s="403"/>
      <c r="L24" s="148"/>
      <c r="M24" s="148"/>
      <c r="N24" s="148"/>
    </row>
    <row r="25" spans="1:14" ht="24.95" customHeight="1" x14ac:dyDescent="0.2">
      <c r="A25" s="369"/>
      <c r="B25" s="386"/>
      <c r="C25" s="378"/>
      <c r="D25" s="152" t="s">
        <v>66</v>
      </c>
      <c r="E25" s="94"/>
      <c r="F25" s="153">
        <v>2.7999999999999997E-2</v>
      </c>
      <c r="G25" s="199">
        <v>2.29E-2</v>
      </c>
      <c r="H25" s="94"/>
      <c r="I25" s="153">
        <v>2.9900000000000003E-2</v>
      </c>
      <c r="J25" s="402">
        <v>2.5099999999999997E-2</v>
      </c>
      <c r="K25" s="403"/>
      <c r="L25" s="148"/>
      <c r="M25" s="148"/>
      <c r="N25" s="148"/>
    </row>
    <row r="26" spans="1:14" ht="24.95" customHeight="1" x14ac:dyDescent="0.2">
      <c r="A26" s="369"/>
      <c r="B26" s="386"/>
      <c r="C26" s="378"/>
      <c r="D26" s="152" t="s">
        <v>67</v>
      </c>
      <c r="E26" s="94"/>
      <c r="F26" s="153">
        <v>4.3299999999999998E-2</v>
      </c>
      <c r="G26" s="199">
        <v>3.6400000000000002E-2</v>
      </c>
      <c r="H26" s="94"/>
      <c r="I26" s="153">
        <v>4.4800000000000006E-2</v>
      </c>
      <c r="J26" s="402">
        <v>3.7699999999999997E-2</v>
      </c>
      <c r="K26" s="403"/>
      <c r="L26" s="148"/>
      <c r="M26" s="148"/>
      <c r="N26" s="148"/>
    </row>
    <row r="27" spans="1:14" ht="24.95" customHeight="1" x14ac:dyDescent="0.2">
      <c r="A27" s="369"/>
      <c r="B27" s="386"/>
      <c r="C27" s="378"/>
      <c r="D27" s="152" t="s">
        <v>68</v>
      </c>
      <c r="E27" s="94"/>
      <c r="F27" s="153">
        <v>6.1900000000000004E-2</v>
      </c>
      <c r="G27" s="199">
        <v>5.3899999999999997E-2</v>
      </c>
      <c r="H27" s="94"/>
      <c r="I27" s="153">
        <v>6.2300000000000001E-2</v>
      </c>
      <c r="J27" s="402">
        <v>5.4299999999999994E-2</v>
      </c>
      <c r="K27" s="403"/>
      <c r="L27" s="148"/>
      <c r="M27" s="148"/>
      <c r="N27" s="148"/>
    </row>
    <row r="28" spans="1:14" ht="24.95" customHeight="1" thickBot="1" x14ac:dyDescent="0.25">
      <c r="A28" s="369"/>
      <c r="B28" s="387"/>
      <c r="C28" s="377"/>
      <c r="D28" s="154" t="s">
        <v>69</v>
      </c>
      <c r="E28" s="95"/>
      <c r="F28" s="155">
        <v>0.1003</v>
      </c>
      <c r="G28" s="155">
        <v>8.929999999999999E-2</v>
      </c>
      <c r="H28" s="95"/>
      <c r="I28" s="155">
        <v>0.10099999999999999</v>
      </c>
      <c r="J28" s="399">
        <v>9.8000000000000004E-2</v>
      </c>
      <c r="K28" s="400"/>
      <c r="L28" s="148"/>
      <c r="M28" s="148"/>
      <c r="N28" s="148"/>
    </row>
    <row r="29" spans="1:14" ht="24.95" customHeight="1" x14ac:dyDescent="0.2">
      <c r="A29" s="369"/>
      <c r="B29" s="368" t="s">
        <v>5</v>
      </c>
      <c r="C29" s="376" t="s">
        <v>6</v>
      </c>
      <c r="D29" s="156" t="s">
        <v>62</v>
      </c>
      <c r="E29" s="96"/>
      <c r="F29" s="157">
        <v>2.46E-2</v>
      </c>
      <c r="G29" s="157">
        <v>2.1899999999999999E-2</v>
      </c>
      <c r="H29" s="96"/>
      <c r="I29" s="157">
        <v>4.4199999999999996E-2</v>
      </c>
      <c r="J29" s="404">
        <v>3.8900000000000004E-2</v>
      </c>
      <c r="K29" s="405"/>
      <c r="L29" s="148"/>
      <c r="M29" s="148"/>
      <c r="N29" s="148"/>
    </row>
    <row r="30" spans="1:14" ht="24.95" customHeight="1" x14ac:dyDescent="0.2">
      <c r="A30" s="369"/>
      <c r="B30" s="369"/>
      <c r="C30" s="378"/>
      <c r="D30" s="152" t="s">
        <v>63</v>
      </c>
      <c r="E30" s="94"/>
      <c r="F30" s="153">
        <v>3.3000000000000002E-2</v>
      </c>
      <c r="G30" s="199">
        <v>2.8799999999999999E-2</v>
      </c>
      <c r="H30" s="94"/>
      <c r="I30" s="153">
        <v>4.9100000000000005E-2</v>
      </c>
      <c r="J30" s="402">
        <v>4.3099999999999999E-2</v>
      </c>
      <c r="K30" s="403"/>
      <c r="L30" s="148"/>
      <c r="M30" s="148"/>
      <c r="N30" s="148"/>
    </row>
    <row r="31" spans="1:14" ht="24.95" customHeight="1" x14ac:dyDescent="0.2">
      <c r="A31" s="369"/>
      <c r="B31" s="369"/>
      <c r="C31" s="378"/>
      <c r="D31" s="152" t="s">
        <v>64</v>
      </c>
      <c r="E31" s="94"/>
      <c r="F31" s="153">
        <v>4.3299999999999998E-2</v>
      </c>
      <c r="G31" s="199">
        <v>3.73E-2</v>
      </c>
      <c r="H31" s="94"/>
      <c r="I31" s="153">
        <v>5.3899999999999997E-2</v>
      </c>
      <c r="J31" s="402">
        <v>4.6600000000000003E-2</v>
      </c>
      <c r="K31" s="403"/>
      <c r="L31" s="148"/>
      <c r="M31" s="148"/>
      <c r="N31" s="148"/>
    </row>
    <row r="32" spans="1:14" ht="24.95" customHeight="1" x14ac:dyDescent="0.2">
      <c r="A32" s="369"/>
      <c r="B32" s="369"/>
      <c r="C32" s="378"/>
      <c r="D32" s="152" t="s">
        <v>65</v>
      </c>
      <c r="E32" s="94"/>
      <c r="F32" s="153">
        <v>5.6600000000000004E-2</v>
      </c>
      <c r="G32" s="199">
        <v>4.8600000000000004E-2</v>
      </c>
      <c r="H32" s="94"/>
      <c r="I32" s="153">
        <v>6.1900000000000004E-2</v>
      </c>
      <c r="J32" s="402">
        <v>5.3899999999999997E-2</v>
      </c>
      <c r="K32" s="403"/>
      <c r="L32" s="148"/>
      <c r="M32" s="148"/>
      <c r="N32" s="148"/>
    </row>
    <row r="33" spans="1:14" ht="24.95" customHeight="1" x14ac:dyDescent="0.2">
      <c r="A33" s="369"/>
      <c r="B33" s="369"/>
      <c r="C33" s="378"/>
      <c r="D33" s="152" t="s">
        <v>66</v>
      </c>
      <c r="E33" s="94"/>
      <c r="F33" s="153">
        <v>7.4099999999999999E-2</v>
      </c>
      <c r="G33" s="199">
        <v>6.3700000000000007E-2</v>
      </c>
      <c r="H33" s="94"/>
      <c r="I33" s="153">
        <v>7.5999999999999998E-2</v>
      </c>
      <c r="J33" s="402">
        <v>6.4500000000000002E-2</v>
      </c>
      <c r="K33" s="403"/>
      <c r="L33" s="148"/>
      <c r="M33" s="148"/>
      <c r="N33" s="148"/>
    </row>
    <row r="34" spans="1:14" ht="24.95" customHeight="1" x14ac:dyDescent="0.2">
      <c r="A34" s="369"/>
      <c r="B34" s="369"/>
      <c r="C34" s="378"/>
      <c r="D34" s="152" t="s">
        <v>67</v>
      </c>
      <c r="E34" s="94"/>
      <c r="F34" s="153">
        <v>8.9900000000000008E-2</v>
      </c>
      <c r="G34" s="199">
        <v>7.8600000000000003E-2</v>
      </c>
      <c r="H34" s="94"/>
      <c r="I34" s="153">
        <v>9.8400000000000001E-2</v>
      </c>
      <c r="J34" s="402">
        <v>8.5600000000000009E-2</v>
      </c>
      <c r="K34" s="403"/>
      <c r="L34" s="148"/>
      <c r="M34" s="148"/>
      <c r="N34" s="148"/>
    </row>
    <row r="35" spans="1:14" ht="24.95" customHeight="1" x14ac:dyDescent="0.2">
      <c r="A35" s="369"/>
      <c r="B35" s="369"/>
      <c r="C35" s="378"/>
      <c r="D35" s="152" t="s">
        <v>68</v>
      </c>
      <c r="E35" s="94"/>
      <c r="F35" s="153">
        <v>0.1106</v>
      </c>
      <c r="G35" s="199">
        <v>9.6600000000000005E-2</v>
      </c>
      <c r="H35" s="94"/>
      <c r="I35" s="153">
        <v>0.11939999999999999</v>
      </c>
      <c r="J35" s="402">
        <v>0.10439999999999999</v>
      </c>
      <c r="K35" s="403"/>
      <c r="L35" s="148"/>
      <c r="M35" s="148"/>
      <c r="N35" s="148"/>
    </row>
    <row r="36" spans="1:14" ht="24.95" customHeight="1" thickBot="1" x14ac:dyDescent="0.25">
      <c r="A36" s="369"/>
      <c r="B36" s="369"/>
      <c r="C36" s="377"/>
      <c r="D36" s="154" t="s">
        <v>69</v>
      </c>
      <c r="E36" s="95"/>
      <c r="F36" s="155">
        <v>0.14230000000000001</v>
      </c>
      <c r="G36" s="155">
        <v>0.1234</v>
      </c>
      <c r="H36" s="95"/>
      <c r="I36" s="155">
        <v>0.1459</v>
      </c>
      <c r="J36" s="399">
        <v>0.1394</v>
      </c>
      <c r="K36" s="400"/>
      <c r="L36" s="148"/>
      <c r="M36" s="148"/>
      <c r="N36" s="148"/>
    </row>
    <row r="37" spans="1:14" ht="24.95" customHeight="1" x14ac:dyDescent="0.2">
      <c r="A37" s="369"/>
      <c r="B37" s="369"/>
      <c r="C37" s="376" t="s">
        <v>7</v>
      </c>
      <c r="D37" s="156" t="s">
        <v>62</v>
      </c>
      <c r="E37" s="96"/>
      <c r="F37" s="157">
        <v>9.7999999999999997E-3</v>
      </c>
      <c r="G37" s="157">
        <v>8.6E-3</v>
      </c>
      <c r="H37" s="96"/>
      <c r="I37" s="157">
        <v>2.2499999999999999E-2</v>
      </c>
      <c r="J37" s="404">
        <v>1.9599999999999999E-2</v>
      </c>
      <c r="K37" s="405"/>
      <c r="L37" s="148"/>
      <c r="M37" s="148"/>
      <c r="N37" s="148"/>
    </row>
    <row r="38" spans="1:14" ht="24.95" customHeight="1" x14ac:dyDescent="0.2">
      <c r="A38" s="369"/>
      <c r="B38" s="369"/>
      <c r="C38" s="378"/>
      <c r="D38" s="152" t="s">
        <v>63</v>
      </c>
      <c r="E38" s="94"/>
      <c r="F38" s="153">
        <v>1.47E-2</v>
      </c>
      <c r="G38" s="199">
        <v>1.2800000000000001E-2</v>
      </c>
      <c r="H38" s="94"/>
      <c r="I38" s="153">
        <v>2.7300000000000001E-2</v>
      </c>
      <c r="J38" s="402">
        <v>2.4E-2</v>
      </c>
      <c r="K38" s="403"/>
      <c r="L38" s="148"/>
      <c r="M38" s="148"/>
      <c r="N38" s="148"/>
    </row>
    <row r="39" spans="1:14" ht="24.95" customHeight="1" x14ac:dyDescent="0.2">
      <c r="A39" s="369"/>
      <c r="B39" s="369"/>
      <c r="C39" s="378"/>
      <c r="D39" s="152" t="s">
        <v>64</v>
      </c>
      <c r="E39" s="94"/>
      <c r="F39" s="153">
        <v>2.2000000000000002E-2</v>
      </c>
      <c r="G39" s="199">
        <v>1.8799999999999997E-2</v>
      </c>
      <c r="H39" s="94"/>
      <c r="I39" s="153">
        <v>3.4099999999999998E-2</v>
      </c>
      <c r="J39" s="402">
        <v>2.9600000000000001E-2</v>
      </c>
      <c r="K39" s="403"/>
      <c r="L39" s="148"/>
      <c r="M39" s="148"/>
      <c r="N39" s="148"/>
    </row>
    <row r="40" spans="1:14" ht="24.95" customHeight="1" x14ac:dyDescent="0.2">
      <c r="A40" s="369"/>
      <c r="B40" s="369"/>
      <c r="C40" s="378"/>
      <c r="D40" s="152" t="s">
        <v>65</v>
      </c>
      <c r="E40" s="94"/>
      <c r="F40" s="153">
        <v>3.1800000000000002E-2</v>
      </c>
      <c r="G40" s="199">
        <v>2.7000000000000003E-2</v>
      </c>
      <c r="H40" s="94"/>
      <c r="I40" s="153">
        <v>4.0599999999999997E-2</v>
      </c>
      <c r="J40" s="402">
        <v>3.5200000000000002E-2</v>
      </c>
      <c r="K40" s="403"/>
      <c r="L40" s="148"/>
      <c r="M40" s="148"/>
      <c r="N40" s="148"/>
    </row>
    <row r="41" spans="1:14" ht="24.95" customHeight="1" x14ac:dyDescent="0.2">
      <c r="A41" s="369"/>
      <c r="B41" s="369"/>
      <c r="C41" s="378"/>
      <c r="D41" s="152" t="s">
        <v>66</v>
      </c>
      <c r="E41" s="94"/>
      <c r="F41" s="153">
        <v>4.5499999999999999E-2</v>
      </c>
      <c r="G41" s="199">
        <v>3.9199999999999999E-2</v>
      </c>
      <c r="H41" s="94"/>
      <c r="I41" s="153">
        <v>4.9800000000000004E-2</v>
      </c>
      <c r="J41" s="402">
        <v>4.3700000000000003E-2</v>
      </c>
      <c r="K41" s="403"/>
      <c r="L41" s="148"/>
      <c r="M41" s="148"/>
      <c r="N41" s="148"/>
    </row>
    <row r="42" spans="1:14" ht="24.95" customHeight="1" x14ac:dyDescent="0.2">
      <c r="A42" s="369"/>
      <c r="B42" s="369"/>
      <c r="C42" s="378"/>
      <c r="D42" s="152" t="s">
        <v>67</v>
      </c>
      <c r="E42" s="94"/>
      <c r="F42" s="153">
        <v>6.2600000000000003E-2</v>
      </c>
      <c r="G42" s="199">
        <v>5.4699999999999999E-2</v>
      </c>
      <c r="H42" s="94"/>
      <c r="I42" s="153">
        <v>6.2899999999999998E-2</v>
      </c>
      <c r="J42" s="402">
        <v>5.5300000000000002E-2</v>
      </c>
      <c r="K42" s="403"/>
      <c r="L42" s="148"/>
      <c r="M42" s="148"/>
      <c r="N42" s="148"/>
    </row>
    <row r="43" spans="1:14" ht="24.95" customHeight="1" x14ac:dyDescent="0.2">
      <c r="A43" s="369"/>
      <c r="B43" s="369"/>
      <c r="C43" s="378"/>
      <c r="D43" s="152" t="s">
        <v>68</v>
      </c>
      <c r="E43" s="94"/>
      <c r="F43" s="153">
        <v>8.2100000000000006E-2</v>
      </c>
      <c r="G43" s="199">
        <v>7.22E-2</v>
      </c>
      <c r="H43" s="94"/>
      <c r="I43" s="153">
        <v>8.7499999999999994E-2</v>
      </c>
      <c r="J43" s="402">
        <v>7.9100000000000004E-2</v>
      </c>
      <c r="K43" s="403"/>
      <c r="L43" s="148"/>
      <c r="M43" s="148"/>
      <c r="N43" s="148"/>
    </row>
    <row r="44" spans="1:14" ht="24.95" customHeight="1" thickBot="1" x14ac:dyDescent="0.25">
      <c r="A44" s="370"/>
      <c r="B44" s="370"/>
      <c r="C44" s="377"/>
      <c r="D44" s="154" t="s">
        <v>69</v>
      </c>
      <c r="E44" s="95"/>
      <c r="F44" s="155">
        <v>0.11960000000000001</v>
      </c>
      <c r="G44" s="155">
        <v>0.1048</v>
      </c>
      <c r="H44" s="95"/>
      <c r="I44" s="155">
        <v>0.12990000000000002</v>
      </c>
      <c r="J44" s="399">
        <v>0.115</v>
      </c>
      <c r="K44" s="400"/>
      <c r="L44" s="158"/>
      <c r="M44" s="148"/>
      <c r="N44" s="148"/>
    </row>
    <row r="45" spans="1:14" ht="30" customHeight="1" x14ac:dyDescent="0.2"/>
    <row r="46" spans="1:14" x14ac:dyDescent="0.2">
      <c r="B46" s="148"/>
      <c r="C46" s="148"/>
      <c r="D46" s="148"/>
      <c r="E46" s="148"/>
      <c r="F46" s="148"/>
      <c r="G46" s="148"/>
      <c r="H46" s="148"/>
      <c r="I46" s="148"/>
      <c r="J46" s="148"/>
      <c r="K46" s="162"/>
      <c r="L46" s="148"/>
      <c r="M46" s="148"/>
      <c r="N46" s="148"/>
    </row>
    <row r="47" spans="1:14" x14ac:dyDescent="0.2">
      <c r="B47" s="148"/>
      <c r="C47" s="148"/>
      <c r="D47" s="148"/>
      <c r="E47" s="148"/>
      <c r="F47" s="148"/>
      <c r="G47" s="148"/>
      <c r="H47" s="148"/>
      <c r="I47" s="148"/>
      <c r="J47" s="148"/>
      <c r="K47" s="162"/>
      <c r="L47" s="148"/>
      <c r="M47" s="148"/>
      <c r="N47" s="148"/>
    </row>
    <row r="48" spans="1:14" x14ac:dyDescent="0.2">
      <c r="B48" s="148"/>
      <c r="C48" s="148"/>
      <c r="D48" s="148"/>
      <c r="E48" s="148"/>
      <c r="F48" s="148"/>
      <c r="G48" s="148"/>
      <c r="H48" s="148"/>
      <c r="I48" s="148"/>
      <c r="J48" s="148"/>
      <c r="K48" s="162"/>
      <c r="L48" s="148"/>
      <c r="M48" s="148"/>
      <c r="N48" s="148"/>
    </row>
    <row r="49" spans="2:14" x14ac:dyDescent="0.2">
      <c r="B49" s="148"/>
      <c r="C49" s="148"/>
      <c r="D49" s="148"/>
      <c r="E49" s="148"/>
      <c r="F49" s="148"/>
      <c r="G49" s="148"/>
      <c r="H49" s="148"/>
      <c r="I49" s="148"/>
      <c r="J49" s="148"/>
      <c r="K49" s="162"/>
      <c r="L49" s="148"/>
      <c r="M49" s="148"/>
      <c r="N49" s="148"/>
    </row>
    <row r="50" spans="2:14" x14ac:dyDescent="0.2">
      <c r="B50" s="148"/>
      <c r="C50" s="148"/>
      <c r="D50" s="148"/>
      <c r="E50" s="148"/>
      <c r="F50" s="148"/>
      <c r="G50" s="148"/>
      <c r="H50" s="148"/>
      <c r="I50" s="148"/>
      <c r="J50" s="148"/>
      <c r="K50" s="162"/>
      <c r="L50" s="148"/>
      <c r="M50" s="148"/>
      <c r="N50" s="148"/>
    </row>
    <row r="51" spans="2:14" x14ac:dyDescent="0.2">
      <c r="B51" s="148"/>
      <c r="C51" s="148"/>
      <c r="D51" s="148"/>
      <c r="E51" s="148"/>
      <c r="F51" s="148"/>
      <c r="G51" s="148"/>
      <c r="H51" s="148"/>
      <c r="I51" s="148"/>
      <c r="J51" s="148"/>
      <c r="K51" s="162"/>
      <c r="L51" s="148"/>
      <c r="M51" s="148"/>
      <c r="N51" s="148"/>
    </row>
    <row r="52" spans="2:14" x14ac:dyDescent="0.2">
      <c r="B52" s="148"/>
      <c r="C52" s="148"/>
      <c r="D52" s="148"/>
      <c r="E52" s="148"/>
      <c r="F52" s="148"/>
      <c r="G52" s="148"/>
      <c r="H52" s="148"/>
      <c r="I52" s="148"/>
      <c r="J52" s="148"/>
      <c r="K52" s="162"/>
      <c r="L52" s="148"/>
      <c r="M52" s="148"/>
      <c r="N52" s="148"/>
    </row>
    <row r="53" spans="2:14" x14ac:dyDescent="0.2">
      <c r="B53" s="148"/>
      <c r="C53" s="148"/>
      <c r="D53" s="148"/>
      <c r="E53" s="148"/>
      <c r="F53" s="148"/>
      <c r="G53" s="148"/>
      <c r="H53" s="148"/>
      <c r="I53" s="148"/>
      <c r="J53" s="148"/>
      <c r="K53" s="162"/>
      <c r="L53" s="148"/>
      <c r="M53" s="148"/>
      <c r="N53" s="148"/>
    </row>
    <row r="54" spans="2:14" x14ac:dyDescent="0.2">
      <c r="B54" s="148"/>
      <c r="C54" s="148"/>
      <c r="D54" s="148"/>
      <c r="E54" s="148"/>
      <c r="F54" s="148"/>
      <c r="G54" s="148"/>
      <c r="H54" s="148"/>
      <c r="I54" s="148"/>
      <c r="J54" s="148"/>
      <c r="K54" s="162"/>
      <c r="L54" s="148"/>
      <c r="M54" s="148"/>
      <c r="N54" s="148"/>
    </row>
    <row r="55" spans="2:14" x14ac:dyDescent="0.2">
      <c r="B55" s="148"/>
      <c r="C55" s="148"/>
      <c r="D55" s="148"/>
      <c r="E55" s="148"/>
      <c r="F55" s="148"/>
      <c r="G55" s="148"/>
      <c r="H55" s="148"/>
      <c r="I55" s="148"/>
      <c r="J55" s="148"/>
      <c r="K55" s="162"/>
      <c r="L55" s="148"/>
      <c r="M55" s="148"/>
      <c r="N55" s="148"/>
    </row>
    <row r="56" spans="2:14" x14ac:dyDescent="0.2">
      <c r="B56" s="148"/>
      <c r="C56" s="148"/>
      <c r="D56" s="148"/>
      <c r="E56" s="148"/>
      <c r="F56" s="148"/>
      <c r="G56" s="148"/>
      <c r="H56" s="148"/>
      <c r="I56" s="148"/>
      <c r="J56" s="148"/>
      <c r="K56" s="162"/>
      <c r="L56" s="148"/>
      <c r="M56" s="148"/>
      <c r="N56" s="148"/>
    </row>
    <row r="57" spans="2:14" x14ac:dyDescent="0.2">
      <c r="B57" s="148"/>
      <c r="C57" s="148"/>
      <c r="D57" s="148"/>
      <c r="E57" s="148"/>
      <c r="F57" s="148"/>
      <c r="G57" s="148"/>
      <c r="H57" s="148"/>
      <c r="I57" s="148"/>
      <c r="J57" s="148"/>
      <c r="K57" s="162"/>
      <c r="L57" s="148"/>
      <c r="M57" s="148"/>
      <c r="N57" s="148"/>
    </row>
    <row r="58" spans="2:14" x14ac:dyDescent="0.2">
      <c r="B58" s="148"/>
      <c r="C58" s="148"/>
      <c r="D58" s="148"/>
      <c r="E58" s="148"/>
      <c r="F58" s="148"/>
      <c r="G58" s="148"/>
      <c r="H58" s="148"/>
      <c r="I58" s="148"/>
      <c r="J58" s="148"/>
      <c r="K58" s="162"/>
      <c r="L58" s="148"/>
      <c r="M58" s="148"/>
      <c r="N58" s="148"/>
    </row>
    <row r="59" spans="2:14" x14ac:dyDescent="0.2">
      <c r="B59" s="148"/>
      <c r="C59" s="148"/>
      <c r="D59" s="148"/>
      <c r="E59" s="148"/>
      <c r="F59" s="148"/>
      <c r="G59" s="148"/>
      <c r="H59" s="148"/>
      <c r="I59" s="148"/>
      <c r="J59" s="148"/>
      <c r="K59" s="162"/>
      <c r="L59" s="148"/>
      <c r="M59" s="148"/>
      <c r="N59" s="148"/>
    </row>
    <row r="60" spans="2:14" x14ac:dyDescent="0.2">
      <c r="B60" s="148"/>
      <c r="C60" s="148"/>
      <c r="D60" s="148"/>
      <c r="E60" s="148"/>
      <c r="F60" s="148"/>
      <c r="G60" s="148"/>
      <c r="H60" s="148"/>
      <c r="I60" s="148"/>
      <c r="J60" s="148"/>
      <c r="K60" s="162"/>
      <c r="L60" s="148"/>
      <c r="M60" s="148"/>
      <c r="N60" s="148"/>
    </row>
    <row r="61" spans="2:14" x14ac:dyDescent="0.2">
      <c r="B61" s="148"/>
      <c r="C61" s="148"/>
      <c r="D61" s="148"/>
      <c r="E61" s="148"/>
      <c r="F61" s="148"/>
      <c r="G61" s="148"/>
      <c r="H61" s="148"/>
      <c r="I61" s="148"/>
      <c r="J61" s="148"/>
      <c r="K61" s="162"/>
      <c r="L61" s="148"/>
      <c r="M61" s="148"/>
      <c r="N61" s="148"/>
    </row>
    <row r="62" spans="2:14" x14ac:dyDescent="0.2">
      <c r="B62" s="148"/>
      <c r="C62" s="148"/>
      <c r="D62" s="148"/>
      <c r="E62" s="148"/>
      <c r="F62" s="148"/>
      <c r="G62" s="148"/>
      <c r="H62" s="148"/>
      <c r="I62" s="148"/>
      <c r="J62" s="148"/>
      <c r="K62" s="162"/>
      <c r="L62" s="148"/>
      <c r="M62" s="148"/>
      <c r="N62" s="148"/>
    </row>
    <row r="63" spans="2:14" x14ac:dyDescent="0.2">
      <c r="B63" s="148"/>
      <c r="C63" s="148"/>
      <c r="D63" s="148"/>
      <c r="E63" s="148"/>
      <c r="F63" s="148"/>
      <c r="G63" s="148"/>
      <c r="H63" s="148"/>
      <c r="I63" s="148"/>
      <c r="J63" s="148"/>
      <c r="K63" s="162"/>
      <c r="L63" s="148"/>
      <c r="M63" s="148"/>
      <c r="N63" s="148"/>
    </row>
    <row r="64" spans="2:14" x14ac:dyDescent="0.2">
      <c r="B64" s="148"/>
      <c r="C64" s="148"/>
      <c r="D64" s="148"/>
      <c r="E64" s="148"/>
      <c r="F64" s="148"/>
      <c r="G64" s="148"/>
      <c r="H64" s="148"/>
      <c r="I64" s="148"/>
      <c r="J64" s="148"/>
      <c r="K64" s="162"/>
      <c r="L64" s="148"/>
      <c r="M64" s="148"/>
      <c r="N64" s="148"/>
    </row>
    <row r="65" spans="2:14" x14ac:dyDescent="0.2">
      <c r="B65" s="148"/>
      <c r="C65" s="148"/>
      <c r="D65" s="148"/>
      <c r="E65" s="148"/>
      <c r="F65" s="148"/>
      <c r="G65" s="148"/>
      <c r="H65" s="148"/>
      <c r="I65" s="148"/>
      <c r="J65" s="148"/>
      <c r="K65" s="162"/>
      <c r="L65" s="148"/>
      <c r="M65" s="148"/>
      <c r="N65" s="148"/>
    </row>
    <row r="66" spans="2:14" x14ac:dyDescent="0.2">
      <c r="B66" s="148"/>
      <c r="C66" s="148"/>
      <c r="D66" s="148"/>
      <c r="E66" s="148"/>
      <c r="F66" s="148"/>
      <c r="G66" s="148"/>
      <c r="H66" s="148"/>
      <c r="I66" s="148"/>
      <c r="J66" s="148"/>
      <c r="K66" s="162"/>
      <c r="L66" s="148"/>
      <c r="M66" s="148"/>
      <c r="N66" s="148"/>
    </row>
    <row r="67" spans="2:14" x14ac:dyDescent="0.2">
      <c r="B67" s="148"/>
      <c r="C67" s="148"/>
      <c r="D67" s="148"/>
      <c r="E67" s="148"/>
      <c r="F67" s="148"/>
      <c r="G67" s="148"/>
      <c r="H67" s="148"/>
      <c r="I67" s="148"/>
      <c r="J67" s="148"/>
      <c r="K67" s="162"/>
      <c r="L67" s="148"/>
      <c r="M67" s="148"/>
      <c r="N67" s="148"/>
    </row>
    <row r="68" spans="2:14" x14ac:dyDescent="0.2">
      <c r="B68" s="148"/>
      <c r="C68" s="148"/>
      <c r="D68" s="148"/>
      <c r="E68" s="148"/>
      <c r="F68" s="148"/>
      <c r="G68" s="148"/>
      <c r="H68" s="148"/>
      <c r="I68" s="148"/>
      <c r="J68" s="148"/>
      <c r="K68" s="162"/>
      <c r="L68" s="148"/>
      <c r="M68" s="148"/>
      <c r="N68" s="148"/>
    </row>
    <row r="69" spans="2:14" x14ac:dyDescent="0.2">
      <c r="B69" s="148"/>
      <c r="C69" s="148"/>
      <c r="D69" s="148"/>
      <c r="E69" s="148"/>
      <c r="F69" s="148"/>
      <c r="G69" s="148"/>
      <c r="H69" s="148"/>
      <c r="I69" s="148"/>
      <c r="J69" s="148"/>
      <c r="K69" s="162"/>
      <c r="L69" s="148"/>
      <c r="M69" s="148"/>
      <c r="N69" s="148"/>
    </row>
    <row r="70" spans="2:14" x14ac:dyDescent="0.2">
      <c r="B70" s="148"/>
      <c r="C70" s="148"/>
      <c r="D70" s="148"/>
      <c r="E70" s="148"/>
      <c r="F70" s="148"/>
      <c r="G70" s="148"/>
      <c r="H70" s="148"/>
      <c r="I70" s="148"/>
      <c r="J70" s="148"/>
      <c r="K70" s="162"/>
      <c r="L70" s="148"/>
      <c r="M70" s="148"/>
      <c r="N70" s="148"/>
    </row>
    <row r="71" spans="2:14" x14ac:dyDescent="0.2">
      <c r="B71" s="148"/>
      <c r="C71" s="148"/>
      <c r="D71" s="148"/>
      <c r="E71" s="148"/>
      <c r="F71" s="148"/>
      <c r="G71" s="148"/>
      <c r="H71" s="148"/>
      <c r="I71" s="148"/>
      <c r="J71" s="148"/>
      <c r="K71" s="162"/>
      <c r="L71" s="148"/>
      <c r="M71" s="148"/>
      <c r="N71" s="148"/>
    </row>
    <row r="72" spans="2:14" x14ac:dyDescent="0.2">
      <c r="B72" s="148"/>
      <c r="C72" s="148"/>
      <c r="D72" s="148"/>
      <c r="E72" s="148"/>
      <c r="F72" s="148"/>
      <c r="G72" s="148"/>
      <c r="H72" s="148"/>
      <c r="I72" s="148"/>
      <c r="J72" s="148"/>
      <c r="K72" s="162"/>
      <c r="L72" s="148"/>
      <c r="M72" s="148"/>
      <c r="N72" s="148"/>
    </row>
    <row r="73" spans="2:14" x14ac:dyDescent="0.2">
      <c r="B73" s="148"/>
      <c r="C73" s="148"/>
      <c r="D73" s="148"/>
      <c r="E73" s="148"/>
      <c r="F73" s="148"/>
      <c r="G73" s="148"/>
      <c r="H73" s="148"/>
      <c r="I73" s="148"/>
      <c r="J73" s="148"/>
      <c r="K73" s="162"/>
      <c r="L73" s="148"/>
      <c r="M73" s="148"/>
      <c r="N73" s="148"/>
    </row>
    <row r="74" spans="2:14" x14ac:dyDescent="0.2">
      <c r="B74" s="148"/>
      <c r="C74" s="148"/>
      <c r="D74" s="148"/>
      <c r="E74" s="148"/>
      <c r="F74" s="148"/>
      <c r="G74" s="148"/>
      <c r="H74" s="148"/>
      <c r="I74" s="148"/>
      <c r="J74" s="148"/>
      <c r="K74" s="162"/>
      <c r="L74" s="148"/>
      <c r="M74" s="148"/>
      <c r="N74" s="148"/>
    </row>
    <row r="75" spans="2:14" x14ac:dyDescent="0.2">
      <c r="B75" s="148"/>
      <c r="C75" s="148"/>
      <c r="D75" s="148"/>
      <c r="E75" s="148"/>
      <c r="F75" s="148"/>
      <c r="G75" s="148"/>
      <c r="H75" s="148"/>
      <c r="I75" s="148"/>
      <c r="J75" s="148"/>
      <c r="K75" s="162"/>
      <c r="L75" s="148"/>
      <c r="M75" s="148"/>
      <c r="N75" s="148"/>
    </row>
    <row r="76" spans="2:14" x14ac:dyDescent="0.2">
      <c r="B76" s="148"/>
      <c r="C76" s="148"/>
      <c r="D76" s="148"/>
      <c r="E76" s="148"/>
      <c r="F76" s="148"/>
      <c r="G76" s="148"/>
      <c r="H76" s="148"/>
      <c r="I76" s="148"/>
      <c r="J76" s="148"/>
      <c r="K76" s="162"/>
      <c r="L76" s="148"/>
      <c r="M76" s="148"/>
      <c r="N76" s="148"/>
    </row>
    <row r="77" spans="2:14" x14ac:dyDescent="0.2">
      <c r="B77" s="148"/>
      <c r="C77" s="148"/>
      <c r="D77" s="148"/>
      <c r="E77" s="148"/>
      <c r="F77" s="148"/>
      <c r="G77" s="148"/>
      <c r="H77" s="148"/>
      <c r="I77" s="148"/>
      <c r="J77" s="148"/>
      <c r="K77" s="162"/>
      <c r="L77" s="148"/>
      <c r="M77" s="148"/>
      <c r="N77" s="148"/>
    </row>
    <row r="78" spans="2:14" x14ac:dyDescent="0.2">
      <c r="B78" s="148"/>
      <c r="C78" s="148"/>
      <c r="D78" s="148"/>
      <c r="E78" s="148"/>
      <c r="F78" s="148"/>
      <c r="G78" s="148"/>
      <c r="H78" s="148"/>
      <c r="I78" s="148"/>
      <c r="J78" s="148"/>
      <c r="K78" s="162"/>
      <c r="L78" s="148"/>
      <c r="M78" s="148"/>
      <c r="N78" s="148"/>
    </row>
    <row r="79" spans="2:14" x14ac:dyDescent="0.2">
      <c r="B79" s="148"/>
      <c r="C79" s="148"/>
      <c r="D79" s="148"/>
      <c r="E79" s="148"/>
      <c r="F79" s="148"/>
      <c r="G79" s="148"/>
      <c r="H79" s="148"/>
      <c r="I79" s="148"/>
      <c r="J79" s="148"/>
      <c r="K79" s="162"/>
      <c r="L79" s="148"/>
      <c r="M79" s="148"/>
      <c r="N79" s="148"/>
    </row>
    <row r="80" spans="2:14" x14ac:dyDescent="0.2">
      <c r="B80" s="148"/>
      <c r="C80" s="148"/>
      <c r="D80" s="148"/>
      <c r="E80" s="148"/>
      <c r="F80" s="148"/>
      <c r="G80" s="148"/>
      <c r="H80" s="148"/>
      <c r="I80" s="148"/>
      <c r="J80" s="148"/>
      <c r="K80" s="162"/>
      <c r="L80" s="148"/>
      <c r="M80" s="148"/>
      <c r="N80" s="148"/>
    </row>
    <row r="81" spans="2:14" x14ac:dyDescent="0.2">
      <c r="B81" s="148"/>
      <c r="C81" s="148"/>
      <c r="D81" s="148"/>
      <c r="E81" s="148"/>
      <c r="F81" s="148"/>
      <c r="G81" s="148"/>
      <c r="H81" s="148"/>
      <c r="I81" s="148"/>
      <c r="J81" s="148"/>
      <c r="K81" s="162"/>
      <c r="L81" s="148"/>
      <c r="M81" s="148"/>
      <c r="N81" s="148"/>
    </row>
    <row r="82" spans="2:14" x14ac:dyDescent="0.2">
      <c r="B82" s="148"/>
      <c r="C82" s="148"/>
      <c r="D82" s="148"/>
      <c r="E82" s="148"/>
      <c r="F82" s="148"/>
      <c r="G82" s="148"/>
      <c r="H82" s="148"/>
      <c r="I82" s="148"/>
      <c r="J82" s="148"/>
      <c r="K82" s="162"/>
      <c r="L82" s="148"/>
      <c r="M82" s="148"/>
      <c r="N82" s="148"/>
    </row>
    <row r="83" spans="2:14" x14ac:dyDescent="0.2">
      <c r="B83" s="148"/>
      <c r="C83" s="148"/>
      <c r="D83" s="148"/>
      <c r="E83" s="148"/>
      <c r="F83" s="148"/>
      <c r="G83" s="148"/>
      <c r="H83" s="148"/>
      <c r="I83" s="148"/>
      <c r="J83" s="148"/>
      <c r="K83" s="162"/>
      <c r="L83" s="148"/>
      <c r="M83" s="148"/>
      <c r="N83" s="148"/>
    </row>
    <row r="84" spans="2:14" x14ac:dyDescent="0.2">
      <c r="B84" s="148"/>
      <c r="C84" s="148"/>
      <c r="D84" s="148"/>
      <c r="E84" s="148"/>
      <c r="F84" s="148"/>
      <c r="G84" s="148"/>
      <c r="H84" s="148"/>
      <c r="I84" s="148"/>
      <c r="J84" s="148"/>
      <c r="K84" s="162"/>
      <c r="L84" s="148"/>
      <c r="M84" s="148"/>
      <c r="N84" s="148"/>
    </row>
    <row r="85" spans="2:14" x14ac:dyDescent="0.2">
      <c r="B85" s="148"/>
      <c r="C85" s="148"/>
      <c r="D85" s="148"/>
      <c r="E85" s="148"/>
      <c r="F85" s="148"/>
      <c r="G85" s="148"/>
      <c r="H85" s="148"/>
      <c r="I85" s="148"/>
      <c r="J85" s="148"/>
      <c r="K85" s="162"/>
      <c r="L85" s="148"/>
      <c r="M85" s="148"/>
      <c r="N85" s="148"/>
    </row>
    <row r="86" spans="2:14" x14ac:dyDescent="0.2">
      <c r="B86" s="148"/>
      <c r="C86" s="148"/>
      <c r="D86" s="148"/>
      <c r="E86" s="148"/>
      <c r="F86" s="148"/>
      <c r="G86" s="148"/>
      <c r="H86" s="148"/>
      <c r="I86" s="148"/>
      <c r="J86" s="148"/>
      <c r="K86" s="162"/>
      <c r="L86" s="148"/>
      <c r="M86" s="148"/>
      <c r="N86" s="148"/>
    </row>
    <row r="87" spans="2:14" x14ac:dyDescent="0.2">
      <c r="B87" s="148"/>
      <c r="C87" s="148"/>
      <c r="D87" s="148"/>
      <c r="E87" s="148"/>
      <c r="F87" s="148"/>
      <c r="G87" s="148"/>
      <c r="H87" s="148"/>
      <c r="I87" s="148"/>
      <c r="J87" s="148"/>
      <c r="K87" s="162"/>
      <c r="L87" s="148"/>
      <c r="M87" s="148"/>
      <c r="N87" s="148"/>
    </row>
    <row r="88" spans="2:14" x14ac:dyDescent="0.2">
      <c r="B88" s="148"/>
      <c r="C88" s="148"/>
      <c r="D88" s="148"/>
      <c r="E88" s="148"/>
      <c r="F88" s="148"/>
      <c r="G88" s="148"/>
      <c r="H88" s="148"/>
      <c r="I88" s="148"/>
      <c r="J88" s="148"/>
      <c r="K88" s="162"/>
      <c r="L88" s="148"/>
      <c r="M88" s="148"/>
      <c r="N88" s="148"/>
    </row>
    <row r="89" spans="2:14" x14ac:dyDescent="0.2">
      <c r="B89" s="148"/>
      <c r="C89" s="148"/>
      <c r="D89" s="148"/>
      <c r="E89" s="148"/>
      <c r="F89" s="148"/>
      <c r="G89" s="148"/>
      <c r="H89" s="148"/>
      <c r="I89" s="148"/>
      <c r="J89" s="148"/>
      <c r="K89" s="162"/>
      <c r="L89" s="148"/>
      <c r="M89" s="148"/>
      <c r="N89" s="148"/>
    </row>
    <row r="90" spans="2:14" x14ac:dyDescent="0.2">
      <c r="B90" s="148"/>
      <c r="C90" s="148"/>
      <c r="D90" s="148"/>
      <c r="E90" s="148"/>
      <c r="F90" s="148"/>
      <c r="G90" s="148"/>
      <c r="H90" s="148"/>
      <c r="I90" s="148"/>
      <c r="J90" s="148"/>
      <c r="K90" s="162"/>
      <c r="L90" s="148"/>
      <c r="M90" s="148"/>
      <c r="N90" s="148"/>
    </row>
    <row r="91" spans="2:14" x14ac:dyDescent="0.2">
      <c r="B91" s="148"/>
      <c r="C91" s="148"/>
      <c r="D91" s="148"/>
      <c r="E91" s="148"/>
      <c r="F91" s="148"/>
      <c r="G91" s="148"/>
      <c r="H91" s="148"/>
      <c r="I91" s="148"/>
      <c r="J91" s="148"/>
      <c r="K91" s="162"/>
      <c r="L91" s="148"/>
      <c r="M91" s="148"/>
      <c r="N91" s="148"/>
    </row>
    <row r="92" spans="2:14" x14ac:dyDescent="0.2">
      <c r="B92" s="148"/>
      <c r="C92" s="148"/>
      <c r="D92" s="148"/>
      <c r="E92" s="148"/>
      <c r="F92" s="148"/>
      <c r="G92" s="148"/>
      <c r="H92" s="148"/>
      <c r="I92" s="148"/>
      <c r="J92" s="148"/>
      <c r="K92" s="162"/>
      <c r="L92" s="148"/>
      <c r="M92" s="148"/>
      <c r="N92" s="148"/>
    </row>
    <row r="93" spans="2:14" x14ac:dyDescent="0.2">
      <c r="B93" s="148"/>
      <c r="C93" s="148"/>
      <c r="D93" s="148"/>
      <c r="E93" s="148"/>
      <c r="F93" s="148"/>
      <c r="G93" s="148"/>
      <c r="H93" s="148"/>
      <c r="I93" s="148"/>
      <c r="J93" s="148"/>
      <c r="K93" s="162"/>
      <c r="L93" s="148"/>
      <c r="M93" s="148"/>
      <c r="N93" s="148"/>
    </row>
    <row r="94" spans="2:14" x14ac:dyDescent="0.2">
      <c r="B94" s="148"/>
      <c r="C94" s="148"/>
      <c r="D94" s="148"/>
      <c r="E94" s="148"/>
      <c r="F94" s="148"/>
      <c r="G94" s="148"/>
      <c r="H94" s="148"/>
      <c r="I94" s="148"/>
      <c r="J94" s="148"/>
      <c r="K94" s="162"/>
      <c r="L94" s="148"/>
      <c r="M94" s="148"/>
      <c r="N94" s="148"/>
    </row>
    <row r="95" spans="2:14" x14ac:dyDescent="0.2">
      <c r="B95" s="148"/>
      <c r="C95" s="148"/>
      <c r="D95" s="148"/>
      <c r="E95" s="148"/>
      <c r="F95" s="148"/>
      <c r="G95" s="148"/>
      <c r="H95" s="148"/>
      <c r="I95" s="148"/>
      <c r="J95" s="148"/>
      <c r="K95" s="162"/>
      <c r="L95" s="148"/>
      <c r="M95" s="148"/>
      <c r="N95" s="148"/>
    </row>
    <row r="96" spans="2:14" x14ac:dyDescent="0.2">
      <c r="B96" s="148"/>
      <c r="C96" s="148"/>
      <c r="D96" s="148"/>
      <c r="E96" s="148"/>
      <c r="F96" s="148"/>
      <c r="G96" s="148"/>
      <c r="H96" s="148"/>
      <c r="I96" s="148"/>
      <c r="J96" s="148"/>
      <c r="K96" s="162"/>
      <c r="L96" s="148"/>
      <c r="M96" s="148"/>
      <c r="N96" s="148"/>
    </row>
    <row r="97" spans="2:14" x14ac:dyDescent="0.2">
      <c r="B97" s="148"/>
      <c r="C97" s="148"/>
      <c r="D97" s="148"/>
      <c r="E97" s="148"/>
      <c r="F97" s="148"/>
      <c r="G97" s="148"/>
      <c r="H97" s="148"/>
      <c r="I97" s="148"/>
      <c r="J97" s="148"/>
      <c r="K97" s="162"/>
      <c r="L97" s="148"/>
      <c r="M97" s="148"/>
      <c r="N97" s="148"/>
    </row>
    <row r="98" spans="2:14" x14ac:dyDescent="0.2">
      <c r="B98" s="148"/>
      <c r="C98" s="148"/>
      <c r="D98" s="148"/>
      <c r="E98" s="148"/>
      <c r="F98" s="148"/>
      <c r="G98" s="148"/>
      <c r="H98" s="148"/>
      <c r="I98" s="148"/>
      <c r="J98" s="148"/>
      <c r="K98" s="162"/>
      <c r="L98" s="148"/>
      <c r="M98" s="148"/>
      <c r="N98" s="148"/>
    </row>
    <row r="99" spans="2:14" x14ac:dyDescent="0.2">
      <c r="B99" s="148"/>
      <c r="C99" s="148"/>
      <c r="D99" s="148"/>
      <c r="E99" s="148"/>
      <c r="F99" s="148"/>
      <c r="G99" s="148"/>
      <c r="H99" s="148"/>
      <c r="I99" s="148"/>
      <c r="J99" s="148"/>
      <c r="K99" s="162"/>
      <c r="L99" s="148"/>
      <c r="M99" s="148"/>
      <c r="N99" s="148"/>
    </row>
    <row r="100" spans="2:14" x14ac:dyDescent="0.2">
      <c r="B100" s="148"/>
      <c r="C100" s="148"/>
      <c r="D100" s="148"/>
      <c r="E100" s="148"/>
      <c r="F100" s="148"/>
      <c r="G100" s="148"/>
      <c r="H100" s="148"/>
      <c r="I100" s="148"/>
      <c r="J100" s="148"/>
      <c r="K100" s="162"/>
      <c r="L100" s="148"/>
      <c r="M100" s="148"/>
      <c r="N100" s="148"/>
    </row>
    <row r="101" spans="2:14" x14ac:dyDescent="0.2">
      <c r="B101" s="148"/>
      <c r="C101" s="148"/>
      <c r="D101" s="148"/>
      <c r="E101" s="148"/>
      <c r="F101" s="148"/>
      <c r="G101" s="148"/>
      <c r="H101" s="148"/>
      <c r="I101" s="148"/>
      <c r="J101" s="148"/>
      <c r="K101" s="162"/>
      <c r="L101" s="148"/>
      <c r="M101" s="148"/>
      <c r="N101" s="148"/>
    </row>
    <row r="102" spans="2:14" x14ac:dyDescent="0.2">
      <c r="B102" s="148"/>
      <c r="C102" s="148"/>
      <c r="D102" s="148"/>
      <c r="E102" s="148"/>
      <c r="F102" s="148"/>
      <c r="G102" s="148"/>
      <c r="H102" s="148"/>
      <c r="I102" s="148"/>
      <c r="J102" s="148"/>
      <c r="K102" s="162"/>
      <c r="L102" s="148"/>
      <c r="M102" s="148"/>
      <c r="N102" s="148"/>
    </row>
    <row r="103" spans="2:14" x14ac:dyDescent="0.2">
      <c r="B103" s="148"/>
      <c r="C103" s="148"/>
      <c r="D103" s="148"/>
      <c r="E103" s="148"/>
      <c r="F103" s="148"/>
      <c r="G103" s="148"/>
      <c r="H103" s="148"/>
      <c r="I103" s="148"/>
      <c r="J103" s="148"/>
      <c r="K103" s="162"/>
      <c r="L103" s="148"/>
      <c r="M103" s="148"/>
      <c r="N103" s="148"/>
    </row>
    <row r="104" spans="2:14" x14ac:dyDescent="0.2">
      <c r="B104" s="148"/>
      <c r="C104" s="148"/>
      <c r="D104" s="148"/>
      <c r="E104" s="148"/>
      <c r="F104" s="148"/>
      <c r="G104" s="148"/>
      <c r="H104" s="148"/>
      <c r="I104" s="148"/>
      <c r="J104" s="148"/>
      <c r="K104" s="162"/>
      <c r="L104" s="148"/>
      <c r="M104" s="148"/>
      <c r="N104" s="148"/>
    </row>
    <row r="105" spans="2:14" x14ac:dyDescent="0.2">
      <c r="B105" s="148"/>
      <c r="C105" s="148"/>
      <c r="D105" s="148"/>
      <c r="E105" s="148"/>
      <c r="F105" s="148"/>
      <c r="G105" s="148"/>
      <c r="H105" s="148"/>
      <c r="I105" s="148"/>
      <c r="J105" s="148"/>
      <c r="K105" s="162"/>
      <c r="L105" s="148"/>
      <c r="M105" s="148"/>
      <c r="N105" s="148"/>
    </row>
    <row r="106" spans="2:14" x14ac:dyDescent="0.2">
      <c r="B106" s="148"/>
      <c r="C106" s="148"/>
      <c r="D106" s="148"/>
      <c r="E106" s="148"/>
      <c r="F106" s="148"/>
      <c r="G106" s="148"/>
      <c r="H106" s="148"/>
      <c r="I106" s="148"/>
      <c r="J106" s="148"/>
      <c r="K106" s="162"/>
      <c r="L106" s="148"/>
      <c r="M106" s="148"/>
      <c r="N106" s="148"/>
    </row>
    <row r="107" spans="2:14" x14ac:dyDescent="0.2">
      <c r="B107" s="148"/>
      <c r="C107" s="148"/>
      <c r="D107" s="148"/>
      <c r="E107" s="148"/>
      <c r="F107" s="148"/>
      <c r="G107" s="148"/>
      <c r="H107" s="148"/>
      <c r="I107" s="148"/>
      <c r="J107" s="148"/>
      <c r="K107" s="162"/>
      <c r="L107" s="148"/>
      <c r="M107" s="148"/>
      <c r="N107" s="148"/>
    </row>
    <row r="108" spans="2:14" x14ac:dyDescent="0.2">
      <c r="B108" s="148"/>
      <c r="C108" s="148"/>
      <c r="D108" s="148"/>
      <c r="E108" s="148"/>
      <c r="F108" s="148"/>
      <c r="G108" s="148"/>
      <c r="H108" s="148"/>
      <c r="I108" s="148"/>
      <c r="J108" s="148"/>
      <c r="K108" s="162"/>
      <c r="L108" s="148"/>
      <c r="M108" s="148"/>
      <c r="N108" s="148"/>
    </row>
    <row r="109" spans="2:14" x14ac:dyDescent="0.2">
      <c r="B109" s="148"/>
      <c r="C109" s="148"/>
      <c r="D109" s="148"/>
      <c r="E109" s="148"/>
      <c r="F109" s="148"/>
      <c r="G109" s="148"/>
      <c r="H109" s="148"/>
      <c r="I109" s="148"/>
      <c r="J109" s="148"/>
      <c r="K109" s="162"/>
      <c r="L109" s="148"/>
      <c r="M109" s="148"/>
      <c r="N109" s="148"/>
    </row>
    <row r="110" spans="2:14" x14ac:dyDescent="0.2">
      <c r="B110" s="148"/>
      <c r="C110" s="148"/>
      <c r="D110" s="148"/>
      <c r="E110" s="148"/>
      <c r="F110" s="148"/>
      <c r="G110" s="148"/>
      <c r="H110" s="148"/>
      <c r="I110" s="148"/>
      <c r="J110" s="148"/>
      <c r="K110" s="162"/>
      <c r="L110" s="148"/>
      <c r="M110" s="148"/>
      <c r="N110" s="148"/>
    </row>
    <row r="111" spans="2:14" x14ac:dyDescent="0.2">
      <c r="B111" s="148"/>
      <c r="C111" s="148"/>
      <c r="D111" s="148"/>
      <c r="E111" s="148"/>
      <c r="F111" s="148"/>
      <c r="G111" s="148"/>
      <c r="H111" s="148"/>
      <c r="I111" s="148"/>
      <c r="J111" s="148"/>
      <c r="K111" s="162"/>
      <c r="L111" s="148"/>
      <c r="M111" s="148"/>
      <c r="N111" s="148"/>
    </row>
    <row r="112" spans="2:14" x14ac:dyDescent="0.2">
      <c r="B112" s="148"/>
      <c r="C112" s="148"/>
      <c r="D112" s="148"/>
      <c r="E112" s="148"/>
      <c r="F112" s="148"/>
      <c r="G112" s="148"/>
      <c r="H112" s="148"/>
      <c r="I112" s="148"/>
      <c r="J112" s="148"/>
      <c r="K112" s="162"/>
      <c r="L112" s="148"/>
      <c r="M112" s="148"/>
      <c r="N112" s="148"/>
    </row>
    <row r="113" spans="2:14" x14ac:dyDescent="0.2">
      <c r="B113" s="148"/>
      <c r="C113" s="148"/>
      <c r="D113" s="148"/>
      <c r="E113" s="148"/>
      <c r="F113" s="148"/>
      <c r="G113" s="148"/>
      <c r="H113" s="148"/>
      <c r="I113" s="148"/>
      <c r="J113" s="148"/>
      <c r="K113" s="162"/>
      <c r="L113" s="148"/>
      <c r="M113" s="148"/>
      <c r="N113" s="148"/>
    </row>
    <row r="114" spans="2:14" x14ac:dyDescent="0.2">
      <c r="B114" s="148"/>
      <c r="C114" s="148"/>
      <c r="D114" s="148"/>
      <c r="E114" s="148"/>
      <c r="F114" s="148"/>
      <c r="G114" s="148"/>
      <c r="H114" s="148"/>
      <c r="I114" s="148"/>
      <c r="J114" s="148"/>
      <c r="K114" s="162"/>
      <c r="L114" s="148"/>
      <c r="M114" s="148"/>
      <c r="N114" s="148"/>
    </row>
    <row r="115" spans="2:14" x14ac:dyDescent="0.2">
      <c r="B115" s="148"/>
      <c r="C115" s="148"/>
      <c r="D115" s="148"/>
      <c r="E115" s="148"/>
      <c r="F115" s="148"/>
      <c r="G115" s="148"/>
      <c r="H115" s="148"/>
      <c r="I115" s="148"/>
      <c r="J115" s="148"/>
      <c r="K115" s="162"/>
      <c r="L115" s="148"/>
      <c r="M115" s="148"/>
      <c r="N115" s="148"/>
    </row>
    <row r="116" spans="2:14" x14ac:dyDescent="0.2">
      <c r="B116" s="148"/>
      <c r="C116" s="148"/>
      <c r="D116" s="148"/>
      <c r="E116" s="148"/>
      <c r="F116" s="148"/>
      <c r="G116" s="148"/>
      <c r="H116" s="148"/>
      <c r="I116" s="148"/>
      <c r="J116" s="148"/>
      <c r="K116" s="162"/>
      <c r="L116" s="148"/>
      <c r="M116" s="148"/>
      <c r="N116" s="148"/>
    </row>
    <row r="117" spans="2:14" x14ac:dyDescent="0.2">
      <c r="B117" s="148"/>
      <c r="C117" s="148"/>
      <c r="D117" s="148"/>
      <c r="E117" s="148"/>
      <c r="F117" s="148"/>
      <c r="G117" s="148"/>
      <c r="H117" s="148"/>
      <c r="I117" s="148"/>
      <c r="J117" s="148"/>
      <c r="K117" s="162"/>
      <c r="L117" s="148"/>
      <c r="M117" s="148"/>
      <c r="N117" s="148"/>
    </row>
    <row r="118" spans="2:14" x14ac:dyDescent="0.2">
      <c r="B118" s="148"/>
      <c r="C118" s="148"/>
      <c r="D118" s="148"/>
      <c r="E118" s="148"/>
      <c r="F118" s="148"/>
      <c r="G118" s="148"/>
      <c r="H118" s="148"/>
      <c r="I118" s="148"/>
      <c r="J118" s="148"/>
      <c r="K118" s="162"/>
      <c r="L118" s="148"/>
      <c r="M118" s="148"/>
      <c r="N118" s="148"/>
    </row>
    <row r="119" spans="2:14" x14ac:dyDescent="0.2">
      <c r="B119" s="148"/>
      <c r="C119" s="148"/>
      <c r="D119" s="148"/>
      <c r="E119" s="148"/>
      <c r="F119" s="148"/>
      <c r="G119" s="148"/>
      <c r="H119" s="148"/>
      <c r="I119" s="148"/>
      <c r="J119" s="148"/>
      <c r="K119" s="162"/>
      <c r="L119" s="148"/>
      <c r="M119" s="148"/>
      <c r="N119" s="148"/>
    </row>
    <row r="120" spans="2:14" x14ac:dyDescent="0.2">
      <c r="B120" s="148"/>
      <c r="C120" s="148"/>
      <c r="D120" s="148"/>
      <c r="E120" s="148"/>
      <c r="F120" s="148"/>
      <c r="G120" s="148"/>
      <c r="H120" s="148"/>
      <c r="I120" s="148"/>
      <c r="J120" s="148"/>
      <c r="K120" s="162"/>
      <c r="L120" s="148"/>
      <c r="M120" s="148"/>
      <c r="N120" s="148"/>
    </row>
    <row r="121" spans="2:14" x14ac:dyDescent="0.2">
      <c r="B121" s="148"/>
      <c r="C121" s="148"/>
      <c r="D121" s="148"/>
      <c r="E121" s="148"/>
      <c r="F121" s="148"/>
      <c r="G121" s="148"/>
      <c r="H121" s="148"/>
      <c r="I121" s="148"/>
      <c r="J121" s="148"/>
      <c r="K121" s="162"/>
      <c r="L121" s="148"/>
      <c r="M121" s="148"/>
      <c r="N121" s="148"/>
    </row>
    <row r="122" spans="2:14" x14ac:dyDescent="0.2">
      <c r="B122" s="148"/>
      <c r="C122" s="148"/>
      <c r="D122" s="148"/>
      <c r="E122" s="148"/>
      <c r="F122" s="148"/>
      <c r="G122" s="148"/>
      <c r="H122" s="148"/>
      <c r="I122" s="148"/>
      <c r="J122" s="148"/>
      <c r="K122" s="162"/>
      <c r="L122" s="148"/>
      <c r="M122" s="148"/>
      <c r="N122" s="148"/>
    </row>
    <row r="123" spans="2:14" x14ac:dyDescent="0.2">
      <c r="B123" s="148"/>
      <c r="C123" s="148"/>
      <c r="D123" s="148"/>
      <c r="E123" s="148"/>
      <c r="F123" s="148"/>
      <c r="G123" s="148"/>
      <c r="H123" s="148"/>
      <c r="I123" s="148"/>
      <c r="J123" s="148"/>
      <c r="K123" s="162"/>
      <c r="L123" s="148"/>
      <c r="M123" s="148"/>
      <c r="N123" s="148"/>
    </row>
    <row r="124" spans="2:14" x14ac:dyDescent="0.2">
      <c r="B124" s="148"/>
      <c r="C124" s="148"/>
      <c r="D124" s="148"/>
      <c r="E124" s="148"/>
      <c r="F124" s="148"/>
      <c r="G124" s="148"/>
      <c r="H124" s="148"/>
      <c r="I124" s="148"/>
      <c r="J124" s="148"/>
      <c r="K124" s="162"/>
      <c r="L124" s="148"/>
      <c r="M124" s="148"/>
      <c r="N124" s="148"/>
    </row>
    <row r="125" spans="2:14" x14ac:dyDescent="0.2">
      <c r="B125" s="148"/>
      <c r="C125" s="148"/>
      <c r="D125" s="148"/>
      <c r="E125" s="148"/>
      <c r="F125" s="148"/>
      <c r="G125" s="148"/>
      <c r="H125" s="148"/>
      <c r="I125" s="148"/>
      <c r="J125" s="148"/>
      <c r="K125" s="162"/>
      <c r="L125" s="148"/>
      <c r="M125" s="148"/>
      <c r="N125" s="148"/>
    </row>
    <row r="126" spans="2:14" x14ac:dyDescent="0.2">
      <c r="B126" s="148"/>
      <c r="C126" s="148"/>
      <c r="D126" s="148"/>
      <c r="E126" s="148"/>
      <c r="F126" s="148"/>
      <c r="G126" s="148"/>
      <c r="H126" s="148"/>
      <c r="I126" s="148"/>
      <c r="J126" s="148"/>
      <c r="K126" s="162"/>
      <c r="L126" s="148"/>
      <c r="M126" s="148"/>
      <c r="N126" s="148"/>
    </row>
    <row r="127" spans="2:14" x14ac:dyDescent="0.2">
      <c r="B127" s="148"/>
      <c r="C127" s="148"/>
      <c r="D127" s="148"/>
      <c r="E127" s="148"/>
      <c r="F127" s="148"/>
      <c r="G127" s="148"/>
      <c r="H127" s="148"/>
      <c r="I127" s="148"/>
      <c r="J127" s="148"/>
      <c r="K127" s="162"/>
      <c r="L127" s="148"/>
      <c r="M127" s="148"/>
      <c r="N127" s="148"/>
    </row>
    <row r="128" spans="2:14" x14ac:dyDescent="0.2">
      <c r="B128" s="148"/>
      <c r="C128" s="148"/>
      <c r="D128" s="148"/>
      <c r="E128" s="148"/>
      <c r="F128" s="148"/>
      <c r="G128" s="148"/>
      <c r="H128" s="148"/>
      <c r="I128" s="148"/>
      <c r="J128" s="148"/>
      <c r="K128" s="162"/>
      <c r="L128" s="148"/>
      <c r="M128" s="148"/>
      <c r="N128" s="148"/>
    </row>
    <row r="129" spans="2:14" x14ac:dyDescent="0.2">
      <c r="B129" s="148"/>
      <c r="C129" s="148"/>
      <c r="D129" s="148"/>
      <c r="E129" s="148"/>
      <c r="F129" s="148"/>
      <c r="G129" s="148"/>
      <c r="H129" s="148"/>
      <c r="I129" s="148"/>
      <c r="J129" s="148"/>
      <c r="K129" s="162"/>
      <c r="L129" s="148"/>
      <c r="M129" s="148"/>
      <c r="N129" s="148"/>
    </row>
    <row r="130" spans="2:14" x14ac:dyDescent="0.2">
      <c r="B130" s="148"/>
      <c r="C130" s="148"/>
      <c r="D130" s="148"/>
      <c r="E130" s="148"/>
      <c r="F130" s="148"/>
      <c r="G130" s="148"/>
      <c r="H130" s="148"/>
      <c r="I130" s="148"/>
      <c r="J130" s="148"/>
      <c r="K130" s="162"/>
      <c r="L130" s="148"/>
      <c r="M130" s="148"/>
      <c r="N130" s="148"/>
    </row>
    <row r="131" spans="2:14" x14ac:dyDescent="0.2">
      <c r="B131" s="148"/>
      <c r="C131" s="148"/>
      <c r="D131" s="148"/>
      <c r="E131" s="148"/>
      <c r="F131" s="148"/>
      <c r="G131" s="148"/>
      <c r="H131" s="148"/>
      <c r="I131" s="148"/>
      <c r="J131" s="148"/>
      <c r="K131" s="162"/>
      <c r="L131" s="148"/>
      <c r="M131" s="148"/>
      <c r="N131" s="148"/>
    </row>
    <row r="132" spans="2:14" x14ac:dyDescent="0.2">
      <c r="B132" s="148"/>
      <c r="C132" s="148"/>
      <c r="D132" s="148"/>
      <c r="E132" s="148"/>
      <c r="F132" s="148"/>
      <c r="G132" s="148"/>
      <c r="H132" s="148"/>
      <c r="I132" s="148"/>
      <c r="J132" s="148"/>
      <c r="K132" s="162"/>
      <c r="L132" s="148"/>
      <c r="M132" s="148"/>
      <c r="N132" s="148"/>
    </row>
    <row r="133" spans="2:14" x14ac:dyDescent="0.2">
      <c r="B133" s="148"/>
      <c r="C133" s="148"/>
      <c r="D133" s="148"/>
      <c r="E133" s="148"/>
      <c r="F133" s="148"/>
      <c r="G133" s="148"/>
      <c r="H133" s="148"/>
      <c r="I133" s="148"/>
      <c r="J133" s="148"/>
      <c r="K133" s="162"/>
      <c r="L133" s="148"/>
      <c r="M133" s="148"/>
      <c r="N133" s="148"/>
    </row>
    <row r="134" spans="2:14" x14ac:dyDescent="0.2">
      <c r="B134" s="148"/>
      <c r="C134" s="148"/>
      <c r="D134" s="148"/>
      <c r="E134" s="148"/>
      <c r="F134" s="148"/>
      <c r="G134" s="148"/>
      <c r="H134" s="148"/>
      <c r="I134" s="148"/>
      <c r="J134" s="148"/>
      <c r="K134" s="162"/>
      <c r="L134" s="148"/>
      <c r="M134" s="148"/>
      <c r="N134" s="148"/>
    </row>
    <row r="135" spans="2:14" x14ac:dyDescent="0.2">
      <c r="B135" s="148"/>
      <c r="C135" s="148"/>
      <c r="D135" s="148"/>
      <c r="E135" s="148"/>
      <c r="F135" s="148"/>
      <c r="G135" s="148"/>
      <c r="H135" s="148"/>
      <c r="I135" s="148"/>
      <c r="J135" s="148"/>
      <c r="K135" s="162"/>
      <c r="L135" s="148"/>
      <c r="M135" s="148"/>
      <c r="N135" s="148"/>
    </row>
    <row r="136" spans="2:14" x14ac:dyDescent="0.2">
      <c r="B136" s="148"/>
      <c r="C136" s="148"/>
      <c r="D136" s="148"/>
      <c r="E136" s="148"/>
      <c r="F136" s="148"/>
      <c r="G136" s="148"/>
      <c r="H136" s="148"/>
      <c r="I136" s="148"/>
      <c r="J136" s="148"/>
      <c r="K136" s="162"/>
      <c r="L136" s="148"/>
      <c r="M136" s="148"/>
      <c r="N136" s="148"/>
    </row>
    <row r="137" spans="2:14" x14ac:dyDescent="0.2">
      <c r="B137" s="148"/>
      <c r="C137" s="148"/>
      <c r="D137" s="148"/>
      <c r="E137" s="148"/>
      <c r="F137" s="148"/>
      <c r="G137" s="148"/>
      <c r="H137" s="148"/>
      <c r="I137" s="148"/>
      <c r="J137" s="148"/>
      <c r="K137" s="162"/>
      <c r="L137" s="148"/>
      <c r="M137" s="148"/>
      <c r="N137" s="148"/>
    </row>
    <row r="138" spans="2:14" x14ac:dyDescent="0.2">
      <c r="B138" s="148"/>
      <c r="C138" s="148"/>
      <c r="D138" s="148"/>
      <c r="E138" s="148"/>
      <c r="F138" s="148"/>
      <c r="G138" s="148"/>
      <c r="H138" s="148"/>
      <c r="I138" s="148"/>
      <c r="J138" s="148"/>
      <c r="K138" s="162"/>
      <c r="L138" s="148"/>
      <c r="M138" s="148"/>
      <c r="N138" s="148"/>
    </row>
    <row r="139" spans="2:14" x14ac:dyDescent="0.2">
      <c r="B139" s="148"/>
      <c r="C139" s="148"/>
      <c r="D139" s="148"/>
      <c r="E139" s="148"/>
      <c r="F139" s="148"/>
      <c r="G139" s="148"/>
      <c r="H139" s="148"/>
      <c r="I139" s="148"/>
      <c r="J139" s="148"/>
      <c r="K139" s="162"/>
      <c r="L139" s="148"/>
      <c r="M139" s="148"/>
      <c r="N139" s="148"/>
    </row>
    <row r="140" spans="2:14" x14ac:dyDescent="0.2">
      <c r="B140" s="148"/>
      <c r="C140" s="148"/>
      <c r="D140" s="148"/>
      <c r="E140" s="148"/>
      <c r="F140" s="148"/>
      <c r="G140" s="148"/>
      <c r="H140" s="148"/>
      <c r="I140" s="148"/>
      <c r="J140" s="148"/>
      <c r="K140" s="162"/>
      <c r="L140" s="148"/>
      <c r="M140" s="148"/>
      <c r="N140" s="148"/>
    </row>
    <row r="141" spans="2:14" x14ac:dyDescent="0.2">
      <c r="B141" s="148"/>
      <c r="C141" s="148"/>
      <c r="D141" s="148"/>
      <c r="E141" s="148"/>
      <c r="F141" s="148"/>
      <c r="G141" s="148"/>
      <c r="H141" s="148"/>
      <c r="I141" s="148"/>
      <c r="J141" s="148"/>
      <c r="K141" s="162"/>
      <c r="L141" s="148"/>
      <c r="M141" s="148"/>
      <c r="N141" s="148"/>
    </row>
    <row r="142" spans="2:14" x14ac:dyDescent="0.2">
      <c r="B142" s="148"/>
      <c r="C142" s="148"/>
      <c r="D142" s="148"/>
      <c r="E142" s="148"/>
      <c r="F142" s="148"/>
      <c r="G142" s="148"/>
      <c r="H142" s="148"/>
      <c r="I142" s="148"/>
      <c r="J142" s="148"/>
      <c r="K142" s="162"/>
      <c r="L142" s="148"/>
      <c r="M142" s="148"/>
      <c r="N142" s="148"/>
    </row>
    <row r="143" spans="2:14" x14ac:dyDescent="0.2">
      <c r="B143" s="148"/>
      <c r="C143" s="148"/>
      <c r="D143" s="148"/>
      <c r="E143" s="148"/>
      <c r="F143" s="148"/>
      <c r="G143" s="148"/>
      <c r="H143" s="148"/>
      <c r="I143" s="148"/>
      <c r="J143" s="148"/>
      <c r="K143" s="162"/>
      <c r="L143" s="148"/>
      <c r="M143" s="148"/>
      <c r="N143" s="148"/>
    </row>
    <row r="144" spans="2:14" x14ac:dyDescent="0.2">
      <c r="B144" s="148"/>
      <c r="C144" s="148"/>
      <c r="D144" s="148"/>
      <c r="E144" s="148"/>
      <c r="F144" s="148"/>
      <c r="G144" s="148"/>
      <c r="H144" s="148"/>
      <c r="I144" s="148"/>
      <c r="J144" s="148"/>
      <c r="K144" s="162"/>
      <c r="L144" s="148"/>
      <c r="M144" s="148"/>
      <c r="N144" s="148"/>
    </row>
    <row r="145" spans="2:14" x14ac:dyDescent="0.2">
      <c r="B145" s="148"/>
      <c r="C145" s="148"/>
      <c r="D145" s="148"/>
      <c r="E145" s="148"/>
      <c r="F145" s="148"/>
      <c r="G145" s="148"/>
      <c r="H145" s="148"/>
      <c r="I145" s="148"/>
      <c r="J145" s="148"/>
      <c r="K145" s="162"/>
      <c r="L145" s="148"/>
      <c r="M145" s="148"/>
      <c r="N145" s="148"/>
    </row>
    <row r="146" spans="2:14" x14ac:dyDescent="0.2">
      <c r="B146" s="148"/>
      <c r="C146" s="148"/>
      <c r="D146" s="148"/>
      <c r="E146" s="148"/>
      <c r="F146" s="148"/>
      <c r="G146" s="148"/>
      <c r="H146" s="148"/>
      <c r="I146" s="148"/>
      <c r="J146" s="148"/>
      <c r="K146" s="162"/>
      <c r="L146" s="148"/>
      <c r="M146" s="148"/>
      <c r="N146" s="148"/>
    </row>
    <row r="147" spans="2:14" x14ac:dyDescent="0.2">
      <c r="B147" s="148"/>
      <c r="C147" s="148"/>
      <c r="D147" s="148"/>
      <c r="E147" s="148"/>
      <c r="F147" s="148"/>
      <c r="G147" s="148"/>
      <c r="H147" s="148"/>
      <c r="I147" s="148"/>
      <c r="J147" s="148"/>
      <c r="K147" s="162"/>
      <c r="L147" s="148"/>
      <c r="M147" s="148"/>
      <c r="N147" s="148"/>
    </row>
    <row r="148" spans="2:14" x14ac:dyDescent="0.2">
      <c r="B148" s="148"/>
      <c r="C148" s="148"/>
      <c r="D148" s="148"/>
      <c r="E148" s="148"/>
      <c r="F148" s="148"/>
      <c r="G148" s="148"/>
      <c r="H148" s="148"/>
      <c r="I148" s="148"/>
      <c r="J148" s="148"/>
      <c r="K148" s="162"/>
      <c r="L148" s="148"/>
      <c r="M148" s="148"/>
      <c r="N148" s="148"/>
    </row>
    <row r="149" spans="2:14" x14ac:dyDescent="0.2">
      <c r="B149" s="148"/>
      <c r="C149" s="148"/>
      <c r="D149" s="148"/>
      <c r="E149" s="148"/>
      <c r="F149" s="148"/>
      <c r="G149" s="148"/>
      <c r="H149" s="148"/>
      <c r="I149" s="148"/>
      <c r="J149" s="148"/>
      <c r="K149" s="162"/>
      <c r="L149" s="148"/>
      <c r="M149" s="148"/>
      <c r="N149" s="148"/>
    </row>
    <row r="150" spans="2:14" x14ac:dyDescent="0.2">
      <c r="B150" s="148"/>
      <c r="C150" s="148"/>
      <c r="D150" s="148"/>
      <c r="E150" s="148"/>
      <c r="F150" s="148"/>
      <c r="G150" s="148"/>
      <c r="H150" s="148"/>
      <c r="I150" s="148"/>
      <c r="J150" s="148"/>
      <c r="K150" s="162"/>
      <c r="L150" s="148"/>
      <c r="M150" s="148"/>
      <c r="N150" s="148"/>
    </row>
    <row r="151" spans="2:14" x14ac:dyDescent="0.2">
      <c r="B151" s="148"/>
      <c r="C151" s="148"/>
      <c r="D151" s="148"/>
      <c r="E151" s="148"/>
      <c r="F151" s="148"/>
      <c r="G151" s="148"/>
      <c r="H151" s="148"/>
      <c r="I151" s="148"/>
      <c r="J151" s="148"/>
      <c r="K151" s="162"/>
      <c r="L151" s="148"/>
      <c r="M151" s="148"/>
      <c r="N151" s="148"/>
    </row>
    <row r="152" spans="2:14" x14ac:dyDescent="0.2">
      <c r="B152" s="148"/>
      <c r="C152" s="148"/>
      <c r="D152" s="148"/>
      <c r="E152" s="148"/>
      <c r="F152" s="148"/>
      <c r="G152" s="148"/>
      <c r="H152" s="148"/>
      <c r="I152" s="148"/>
      <c r="J152" s="148"/>
      <c r="K152" s="162"/>
      <c r="L152" s="148"/>
      <c r="M152" s="148"/>
      <c r="N152" s="148"/>
    </row>
    <row r="153" spans="2:14" x14ac:dyDescent="0.2">
      <c r="B153" s="148"/>
      <c r="C153" s="148"/>
      <c r="D153" s="148"/>
      <c r="E153" s="148"/>
      <c r="F153" s="148"/>
      <c r="G153" s="148"/>
      <c r="H153" s="148"/>
      <c r="I153" s="148"/>
      <c r="J153" s="148"/>
      <c r="K153" s="162"/>
      <c r="L153" s="148"/>
      <c r="M153" s="148"/>
      <c r="N153" s="148"/>
    </row>
    <row r="154" spans="2:14" x14ac:dyDescent="0.2">
      <c r="B154" s="148"/>
      <c r="C154" s="148"/>
      <c r="D154" s="148"/>
      <c r="E154" s="148"/>
      <c r="F154" s="148"/>
      <c r="G154" s="148"/>
      <c r="H154" s="148"/>
      <c r="I154" s="148"/>
      <c r="J154" s="148"/>
      <c r="K154" s="162"/>
      <c r="L154" s="148"/>
      <c r="M154" s="148"/>
      <c r="N154" s="148"/>
    </row>
    <row r="155" spans="2:14" x14ac:dyDescent="0.2">
      <c r="B155" s="148"/>
      <c r="C155" s="148"/>
      <c r="D155" s="148"/>
      <c r="E155" s="148"/>
      <c r="F155" s="148"/>
      <c r="G155" s="148"/>
      <c r="H155" s="148"/>
      <c r="I155" s="148"/>
      <c r="J155" s="148"/>
      <c r="K155" s="162"/>
      <c r="L155" s="148"/>
      <c r="M155" s="148"/>
      <c r="N155" s="148"/>
    </row>
    <row r="156" spans="2:14" x14ac:dyDescent="0.2">
      <c r="B156" s="148"/>
      <c r="C156" s="148"/>
      <c r="D156" s="148"/>
      <c r="E156" s="148"/>
      <c r="F156" s="148"/>
      <c r="G156" s="148"/>
      <c r="H156" s="148"/>
      <c r="I156" s="148"/>
      <c r="J156" s="148"/>
      <c r="K156" s="162"/>
      <c r="L156" s="148"/>
      <c r="M156" s="148"/>
      <c r="N156" s="148"/>
    </row>
    <row r="157" spans="2:14" x14ac:dyDescent="0.2">
      <c r="B157" s="148"/>
      <c r="C157" s="148"/>
      <c r="D157" s="148"/>
      <c r="E157" s="148"/>
      <c r="F157" s="148"/>
      <c r="G157" s="148"/>
      <c r="H157" s="148"/>
      <c r="I157" s="148"/>
      <c r="J157" s="148"/>
      <c r="K157" s="162"/>
      <c r="L157" s="148"/>
      <c r="M157" s="148"/>
      <c r="N157" s="148"/>
    </row>
    <row r="158" spans="2:14" x14ac:dyDescent="0.2">
      <c r="B158" s="148"/>
      <c r="C158" s="148"/>
      <c r="D158" s="148"/>
      <c r="E158" s="148"/>
      <c r="F158" s="148"/>
      <c r="G158" s="148"/>
      <c r="H158" s="148"/>
      <c r="I158" s="148"/>
      <c r="J158" s="148"/>
      <c r="K158" s="162"/>
      <c r="L158" s="148"/>
      <c r="M158" s="148"/>
      <c r="N158" s="148"/>
    </row>
    <row r="159" spans="2:14" x14ac:dyDescent="0.2">
      <c r="B159" s="148"/>
      <c r="C159" s="148"/>
      <c r="D159" s="148"/>
      <c r="E159" s="148"/>
      <c r="F159" s="148"/>
      <c r="G159" s="148"/>
      <c r="H159" s="148"/>
      <c r="I159" s="148"/>
      <c r="J159" s="148"/>
      <c r="K159" s="162"/>
      <c r="L159" s="148"/>
      <c r="M159" s="148"/>
      <c r="N159" s="148"/>
    </row>
    <row r="160" spans="2:14" x14ac:dyDescent="0.2">
      <c r="K160" s="126"/>
    </row>
    <row r="161" spans="11:11" x14ac:dyDescent="0.2">
      <c r="K161" s="126"/>
    </row>
    <row r="162" spans="11:11" x14ac:dyDescent="0.2">
      <c r="K162" s="126"/>
    </row>
    <row r="163" spans="11:11" x14ac:dyDescent="0.2">
      <c r="K163" s="126"/>
    </row>
    <row r="164" spans="11:11" x14ac:dyDescent="0.2">
      <c r="K164" s="126"/>
    </row>
    <row r="165" spans="11:11" x14ac:dyDescent="0.2">
      <c r="K165" s="126"/>
    </row>
    <row r="166" spans="11:11" x14ac:dyDescent="0.2">
      <c r="K166" s="126"/>
    </row>
    <row r="167" spans="11:11" x14ac:dyDescent="0.2">
      <c r="K167" s="126"/>
    </row>
    <row r="168" spans="11:11" x14ac:dyDescent="0.2">
      <c r="K168" s="126"/>
    </row>
    <row r="169" spans="11:11" x14ac:dyDescent="0.2">
      <c r="K169" s="126"/>
    </row>
    <row r="170" spans="11:11" x14ac:dyDescent="0.2">
      <c r="K170" s="126"/>
    </row>
    <row r="171" spans="11:11" x14ac:dyDescent="0.2">
      <c r="K171" s="126"/>
    </row>
    <row r="172" spans="11:11" x14ac:dyDescent="0.2">
      <c r="K172" s="126"/>
    </row>
    <row r="173" spans="11:11" x14ac:dyDescent="0.2">
      <c r="K173" s="126"/>
    </row>
    <row r="174" spans="11:11" x14ac:dyDescent="0.2">
      <c r="K174" s="126"/>
    </row>
    <row r="175" spans="11:11" x14ac:dyDescent="0.2">
      <c r="K175" s="126"/>
    </row>
    <row r="176" spans="11:11" x14ac:dyDescent="0.2">
      <c r="K176" s="126"/>
    </row>
    <row r="177" spans="11:11" x14ac:dyDescent="0.2">
      <c r="K177" s="126"/>
    </row>
    <row r="178" spans="11:11" x14ac:dyDescent="0.2">
      <c r="K178" s="126"/>
    </row>
    <row r="179" spans="11:11" x14ac:dyDescent="0.2">
      <c r="K179" s="126"/>
    </row>
    <row r="180" spans="11:11" x14ac:dyDescent="0.2">
      <c r="K180" s="126"/>
    </row>
    <row r="181" spans="11:11" x14ac:dyDescent="0.2">
      <c r="K181" s="126"/>
    </row>
    <row r="182" spans="11:11" x14ac:dyDescent="0.2">
      <c r="K182" s="126"/>
    </row>
    <row r="183" spans="11:11" x14ac:dyDescent="0.2">
      <c r="K183" s="126"/>
    </row>
    <row r="184" spans="11:11" x14ac:dyDescent="0.2">
      <c r="K184" s="126"/>
    </row>
    <row r="185" spans="11:11" x14ac:dyDescent="0.2">
      <c r="K185" s="126"/>
    </row>
    <row r="186" spans="11:11" x14ac:dyDescent="0.2">
      <c r="K186" s="126"/>
    </row>
    <row r="187" spans="11:11" x14ac:dyDescent="0.2">
      <c r="K187" s="126"/>
    </row>
    <row r="188" spans="11:11" x14ac:dyDescent="0.2">
      <c r="K188" s="126"/>
    </row>
    <row r="189" spans="11:11" x14ac:dyDescent="0.2">
      <c r="K189" s="126"/>
    </row>
    <row r="190" spans="11:11" x14ac:dyDescent="0.2">
      <c r="K190" s="126"/>
    </row>
    <row r="191" spans="11:11" x14ac:dyDescent="0.2">
      <c r="K191" s="126"/>
    </row>
    <row r="192" spans="11:11" x14ac:dyDescent="0.2">
      <c r="K192" s="126"/>
    </row>
    <row r="193" spans="11:11" x14ac:dyDescent="0.2">
      <c r="K193" s="126"/>
    </row>
    <row r="194" spans="11:11" x14ac:dyDescent="0.2">
      <c r="K194" s="126"/>
    </row>
    <row r="195" spans="11:11" x14ac:dyDescent="0.2">
      <c r="K195" s="126"/>
    </row>
    <row r="196" spans="11:11" x14ac:dyDescent="0.2">
      <c r="K196" s="126"/>
    </row>
    <row r="197" spans="11:11" x14ac:dyDescent="0.2">
      <c r="K197" s="126"/>
    </row>
    <row r="198" spans="11:11" x14ac:dyDescent="0.2">
      <c r="K198" s="126"/>
    </row>
    <row r="199" spans="11:11" x14ac:dyDescent="0.2">
      <c r="K199" s="126"/>
    </row>
    <row r="200" spans="11:11" x14ac:dyDescent="0.2">
      <c r="K200" s="126"/>
    </row>
    <row r="201" spans="11:11" x14ac:dyDescent="0.2">
      <c r="K201" s="126"/>
    </row>
  </sheetData>
  <sheetProtection algorithmName="SHA-512" hashValue="wuq4y+1Fey7vC+toPOgT7lFCPHKPw9JeUXsc0oQOWi5/f6t7PhBW9KuYIt8L6IqWzfopynl/BWMdfRbJdHI0sw==" saltValue="XxHnx9rThfoXF4oCzERKtg==" spinCount="100000" sheet="1" objects="1" scenarios="1" selectLockedCells="1"/>
  <mergeCells count="58">
    <mergeCell ref="J31:K31"/>
    <mergeCell ref="J14:K14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0:K30"/>
    <mergeCell ref="J42:K42"/>
    <mergeCell ref="J43:K43"/>
    <mergeCell ref="J32:K32"/>
    <mergeCell ref="J33:K33"/>
    <mergeCell ref="J34:K34"/>
    <mergeCell ref="J35:K35"/>
    <mergeCell ref="J36:K36"/>
    <mergeCell ref="J37:K37"/>
    <mergeCell ref="A12:A14"/>
    <mergeCell ref="A15:A20"/>
    <mergeCell ref="A21:A44"/>
    <mergeCell ref="J18:K18"/>
    <mergeCell ref="J19:K19"/>
    <mergeCell ref="J20:K20"/>
    <mergeCell ref="J15:K15"/>
    <mergeCell ref="J16:K16"/>
    <mergeCell ref="J17:K17"/>
    <mergeCell ref="J44:K44"/>
    <mergeCell ref="C15:C16"/>
    <mergeCell ref="B15:B16"/>
    <mergeCell ref="J38:K38"/>
    <mergeCell ref="J39:K39"/>
    <mergeCell ref="J40:K40"/>
    <mergeCell ref="J41:K41"/>
    <mergeCell ref="I8:J8"/>
    <mergeCell ref="I7:J7"/>
    <mergeCell ref="H6:J6"/>
    <mergeCell ref="I13:K13"/>
    <mergeCell ref="H12:K12"/>
    <mergeCell ref="H13:H14"/>
    <mergeCell ref="B17:B20"/>
    <mergeCell ref="B29:B44"/>
    <mergeCell ref="D6:E6"/>
    <mergeCell ref="F13:G13"/>
    <mergeCell ref="E12:G12"/>
    <mergeCell ref="C17:C18"/>
    <mergeCell ref="C19:C20"/>
    <mergeCell ref="C37:C44"/>
    <mergeCell ref="D12:D14"/>
    <mergeCell ref="B12:B14"/>
    <mergeCell ref="C12:C14"/>
    <mergeCell ref="E13:E14"/>
    <mergeCell ref="B21:B28"/>
    <mergeCell ref="C21:C28"/>
    <mergeCell ref="C29:C36"/>
    <mergeCell ref="A6:B6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9" orientation="portrait" verticalDpi="0" r:id="rId1"/>
  <headerFooter>
    <oddFooter>&amp;L&amp;"Calibri,Itálico"&amp;9&amp;K01+000Simulação de cálculo do CRsubs - Risco das PMBC&amp;R&amp;"Calibri,Itálico"&amp;9&amp;K01+000&amp;D</oddFoot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39"/>
  <sheetViews>
    <sheetView showGridLines="0" zoomScale="75" zoomScaleNormal="75" workbookViewId="0">
      <selection activeCell="D12" sqref="D12"/>
    </sheetView>
  </sheetViews>
  <sheetFormatPr defaultRowHeight="12.75" x14ac:dyDescent="0.2"/>
  <cols>
    <col min="1" max="3" width="27.7109375" style="102" customWidth="1"/>
    <col min="4" max="4" width="25.7109375" style="102" customWidth="1"/>
    <col min="5" max="6" width="16.7109375" style="102" customWidth="1"/>
    <col min="7" max="8" width="9.140625" style="102"/>
    <col min="9" max="9" width="14.28515625" style="102" bestFit="1" customWidth="1"/>
    <col min="10" max="10" width="9.42578125" style="102" customWidth="1"/>
    <col min="11" max="11" width="12" style="102" customWidth="1"/>
    <col min="12" max="15" width="17.7109375" style="102" bestFit="1" customWidth="1"/>
    <col min="16" max="16" width="12" style="102" bestFit="1" customWidth="1"/>
    <col min="17" max="16384" width="9.140625" style="102"/>
  </cols>
  <sheetData>
    <row r="1" spans="1:17" s="99" customFormat="1" ht="24.95" customHeight="1" x14ac:dyDescent="0.2">
      <c r="A1" s="98" t="s">
        <v>10</v>
      </c>
      <c r="B1" s="98"/>
      <c r="D1" s="98"/>
      <c r="E1" s="98"/>
      <c r="F1" s="98"/>
      <c r="G1" s="98"/>
      <c r="H1" s="98"/>
    </row>
    <row r="2" spans="1:17" s="99" customFormat="1" ht="21.95" customHeight="1" x14ac:dyDescent="0.2">
      <c r="A2" s="100" t="s">
        <v>152</v>
      </c>
      <c r="B2" s="100"/>
      <c r="D2" s="100"/>
      <c r="E2" s="100"/>
      <c r="F2" s="100"/>
      <c r="G2" s="100"/>
      <c r="H2" s="100"/>
    </row>
    <row r="3" spans="1:17" s="99" customFormat="1" ht="21.95" customHeight="1" x14ac:dyDescent="0.2">
      <c r="A3" s="101" t="s">
        <v>132</v>
      </c>
      <c r="B3" s="101"/>
      <c r="D3" s="101"/>
      <c r="E3" s="101"/>
      <c r="F3" s="101"/>
      <c r="G3" s="101"/>
      <c r="H3" s="101"/>
    </row>
    <row r="4" spans="1:17" ht="20.100000000000001" customHeight="1" x14ac:dyDescent="0.2">
      <c r="A4" s="130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</row>
    <row r="5" spans="1:17" ht="20.100000000000001" customHeight="1" x14ac:dyDescent="0.2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</row>
    <row r="6" spans="1:17" ht="30" customHeight="1" x14ac:dyDescent="0.2">
      <c r="A6" s="371" t="s">
        <v>71</v>
      </c>
      <c r="B6" s="389"/>
      <c r="C6" s="130"/>
      <c r="E6" s="163"/>
      <c r="F6" s="163"/>
      <c r="G6" s="163"/>
      <c r="H6" s="164"/>
      <c r="I6" s="163"/>
      <c r="J6" s="163"/>
      <c r="K6" s="163"/>
      <c r="L6" s="130"/>
      <c r="M6" s="130"/>
      <c r="N6" s="130"/>
      <c r="O6" s="130"/>
      <c r="P6" s="130"/>
      <c r="Q6" s="130"/>
    </row>
    <row r="7" spans="1:17" ht="24.95" customHeight="1" x14ac:dyDescent="0.2">
      <c r="A7" s="129" t="s">
        <v>0</v>
      </c>
      <c r="B7" s="200" t="s">
        <v>1</v>
      </c>
      <c r="C7" s="130"/>
      <c r="E7" s="165"/>
      <c r="F7" s="166"/>
      <c r="G7" s="166"/>
      <c r="H7" s="164"/>
      <c r="I7" s="165"/>
      <c r="J7" s="166"/>
      <c r="K7" s="166"/>
      <c r="L7" s="130"/>
      <c r="M7" s="130"/>
      <c r="N7" s="130"/>
      <c r="O7" s="130"/>
      <c r="P7" s="130"/>
      <c r="Q7" s="130"/>
    </row>
    <row r="8" spans="1:17" ht="24.95" customHeight="1" x14ac:dyDescent="0.2">
      <c r="A8" s="106">
        <f>SUMPRODUCT(D12:D39,E12:E39)</f>
        <v>0</v>
      </c>
      <c r="B8" s="212">
        <f>SUMPRODUCT(D12:D39,F12:F39)</f>
        <v>0</v>
      </c>
      <c r="C8" s="130"/>
      <c r="E8" s="167"/>
      <c r="F8" s="168"/>
      <c r="G8" s="168"/>
      <c r="H8" s="164"/>
      <c r="I8" s="167"/>
      <c r="J8" s="169"/>
      <c r="K8" s="168"/>
      <c r="L8" s="130"/>
      <c r="M8" s="130"/>
      <c r="N8" s="130"/>
      <c r="O8" s="130"/>
      <c r="P8" s="130"/>
      <c r="Q8" s="130"/>
    </row>
    <row r="9" spans="1:17" ht="39.950000000000003" customHeight="1" thickBot="1" x14ac:dyDescent="0.25"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</row>
    <row r="10" spans="1:17" ht="50.1" customHeight="1" x14ac:dyDescent="0.2">
      <c r="A10" s="417" t="s">
        <v>142</v>
      </c>
      <c r="B10" s="417" t="s">
        <v>60</v>
      </c>
      <c r="C10" s="415" t="s">
        <v>122</v>
      </c>
      <c r="D10" s="408" t="s">
        <v>127</v>
      </c>
      <c r="E10" s="410" t="s">
        <v>124</v>
      </c>
      <c r="F10" s="411"/>
      <c r="G10" s="170"/>
    </row>
    <row r="11" spans="1:17" ht="30" customHeight="1" thickBot="1" x14ac:dyDescent="0.25">
      <c r="A11" s="383"/>
      <c r="B11" s="383"/>
      <c r="C11" s="416"/>
      <c r="D11" s="409"/>
      <c r="E11" s="159" t="s">
        <v>0</v>
      </c>
      <c r="F11" s="198" t="s">
        <v>1</v>
      </c>
      <c r="G11" s="139"/>
    </row>
    <row r="12" spans="1:17" ht="24.95" customHeight="1" x14ac:dyDescent="0.2">
      <c r="A12" s="418" t="s">
        <v>4</v>
      </c>
      <c r="B12" s="412" t="s">
        <v>61</v>
      </c>
      <c r="C12" s="156" t="s">
        <v>72</v>
      </c>
      <c r="D12" s="96"/>
      <c r="E12" s="157">
        <v>2.0000000000000001E-4</v>
      </c>
      <c r="F12" s="157">
        <v>1E-4</v>
      </c>
    </row>
    <row r="13" spans="1:17" ht="24.95" customHeight="1" x14ac:dyDescent="0.2">
      <c r="A13" s="419"/>
      <c r="B13" s="413"/>
      <c r="C13" s="152" t="s">
        <v>73</v>
      </c>
      <c r="D13" s="94"/>
      <c r="E13" s="153">
        <v>2.9999999999999997E-4</v>
      </c>
      <c r="F13" s="153">
        <v>2.0000000000000001E-4</v>
      </c>
    </row>
    <row r="14" spans="1:17" ht="24.95" customHeight="1" x14ac:dyDescent="0.2">
      <c r="A14" s="419"/>
      <c r="B14" s="413"/>
      <c r="C14" s="152" t="s">
        <v>74</v>
      </c>
      <c r="D14" s="94"/>
      <c r="E14" s="153">
        <v>8.9999999999999998E-4</v>
      </c>
      <c r="F14" s="153">
        <v>7.000000000000001E-4</v>
      </c>
    </row>
    <row r="15" spans="1:17" ht="24.95" customHeight="1" x14ac:dyDescent="0.2">
      <c r="A15" s="419"/>
      <c r="B15" s="413"/>
      <c r="C15" s="152" t="s">
        <v>75</v>
      </c>
      <c r="D15" s="94"/>
      <c r="E15" s="153">
        <v>5.6999999999999993E-3</v>
      </c>
      <c r="F15" s="153">
        <v>4.8999999999999998E-3</v>
      </c>
    </row>
    <row r="16" spans="1:17" ht="24.95" customHeight="1" x14ac:dyDescent="0.2">
      <c r="A16" s="419"/>
      <c r="B16" s="413"/>
      <c r="C16" s="152" t="s">
        <v>76</v>
      </c>
      <c r="D16" s="94"/>
      <c r="E16" s="153">
        <v>1.37E-2</v>
      </c>
      <c r="F16" s="153">
        <v>1.1699999999999999E-2</v>
      </c>
    </row>
    <row r="17" spans="1:6" ht="24.95" customHeight="1" x14ac:dyDescent="0.2">
      <c r="A17" s="419"/>
      <c r="B17" s="413"/>
      <c r="C17" s="152" t="s">
        <v>77</v>
      </c>
      <c r="D17" s="94"/>
      <c r="E17" s="153">
        <v>0.03</v>
      </c>
      <c r="F17" s="153">
        <v>2.2499999999999999E-2</v>
      </c>
    </row>
    <row r="18" spans="1:6" ht="24.95" customHeight="1" thickBot="1" x14ac:dyDescent="0.25">
      <c r="A18" s="420"/>
      <c r="B18" s="414"/>
      <c r="C18" s="154" t="s">
        <v>78</v>
      </c>
      <c r="D18" s="95"/>
      <c r="E18" s="155">
        <v>4.8399999999999999E-2</v>
      </c>
      <c r="F18" s="155">
        <v>0.04</v>
      </c>
    </row>
    <row r="19" spans="1:6" ht="24.95" customHeight="1" x14ac:dyDescent="0.2">
      <c r="A19" s="421" t="s">
        <v>147</v>
      </c>
      <c r="B19" s="412" t="s">
        <v>61</v>
      </c>
      <c r="C19" s="156" t="s">
        <v>72</v>
      </c>
      <c r="D19" s="96"/>
      <c r="E19" s="157">
        <v>2.9999999999999997E-4</v>
      </c>
      <c r="F19" s="157">
        <v>2.0000000000000001E-4</v>
      </c>
    </row>
    <row r="20" spans="1:6" ht="24.95" customHeight="1" x14ac:dyDescent="0.2">
      <c r="A20" s="419"/>
      <c r="B20" s="413"/>
      <c r="C20" s="152" t="s">
        <v>73</v>
      </c>
      <c r="D20" s="94"/>
      <c r="E20" s="153">
        <v>4.0000000000000002E-4</v>
      </c>
      <c r="F20" s="153">
        <v>2.9999999999999997E-4</v>
      </c>
    </row>
    <row r="21" spans="1:6" ht="24.95" customHeight="1" x14ac:dyDescent="0.2">
      <c r="A21" s="419"/>
      <c r="B21" s="413"/>
      <c r="C21" s="152" t="s">
        <v>74</v>
      </c>
      <c r="D21" s="94"/>
      <c r="E21" s="153">
        <v>2E-3</v>
      </c>
      <c r="F21" s="153">
        <v>1.7000000000000001E-3</v>
      </c>
    </row>
    <row r="22" spans="1:6" ht="24.95" customHeight="1" x14ac:dyDescent="0.2">
      <c r="A22" s="419"/>
      <c r="B22" s="413"/>
      <c r="C22" s="152" t="s">
        <v>75</v>
      </c>
      <c r="D22" s="94"/>
      <c r="E22" s="153">
        <v>6.8000000000000005E-3</v>
      </c>
      <c r="F22" s="153">
        <v>5.8999999999999999E-3</v>
      </c>
    </row>
    <row r="23" spans="1:6" ht="24.95" customHeight="1" x14ac:dyDescent="0.2">
      <c r="A23" s="419"/>
      <c r="B23" s="413"/>
      <c r="C23" s="152" t="s">
        <v>76</v>
      </c>
      <c r="D23" s="94"/>
      <c r="E23" s="153">
        <v>1.49E-2</v>
      </c>
      <c r="F23" s="153">
        <v>1.29E-2</v>
      </c>
    </row>
    <row r="24" spans="1:6" ht="24.95" customHeight="1" x14ac:dyDescent="0.2">
      <c r="A24" s="419"/>
      <c r="B24" s="413"/>
      <c r="C24" s="152" t="s">
        <v>77</v>
      </c>
      <c r="D24" s="94"/>
      <c r="E24" s="153">
        <v>3.2099999999999997E-2</v>
      </c>
      <c r="F24" s="153">
        <v>2.9900000000000003E-2</v>
      </c>
    </row>
    <row r="25" spans="1:6" ht="24.95" customHeight="1" thickBot="1" x14ac:dyDescent="0.25">
      <c r="A25" s="420"/>
      <c r="B25" s="414"/>
      <c r="C25" s="154" t="s">
        <v>78</v>
      </c>
      <c r="D25" s="95"/>
      <c r="E25" s="155">
        <v>4.9000000000000002E-2</v>
      </c>
      <c r="F25" s="155">
        <v>4.6600000000000003E-2</v>
      </c>
    </row>
    <row r="26" spans="1:6" ht="24.95" customHeight="1" x14ac:dyDescent="0.2">
      <c r="A26" s="422" t="s">
        <v>148</v>
      </c>
      <c r="B26" s="412" t="s">
        <v>6</v>
      </c>
      <c r="C26" s="156" t="s">
        <v>72</v>
      </c>
      <c r="D26" s="96"/>
      <c r="E26" s="157">
        <v>7.9000000000000008E-3</v>
      </c>
      <c r="F26" s="157">
        <v>5.8999999999999999E-3</v>
      </c>
    </row>
    <row r="27" spans="1:6" ht="24.95" customHeight="1" x14ac:dyDescent="0.2">
      <c r="A27" s="423"/>
      <c r="B27" s="413"/>
      <c r="C27" s="152" t="s">
        <v>73</v>
      </c>
      <c r="D27" s="94"/>
      <c r="E27" s="153">
        <v>1.3000000000000001E-2</v>
      </c>
      <c r="F27" s="153">
        <v>1.1000000000000001E-2</v>
      </c>
    </row>
    <row r="28" spans="1:6" ht="24.95" customHeight="1" x14ac:dyDescent="0.2">
      <c r="A28" s="423"/>
      <c r="B28" s="413"/>
      <c r="C28" s="152" t="s">
        <v>74</v>
      </c>
      <c r="D28" s="94"/>
      <c r="E28" s="153">
        <v>2.7400000000000001E-2</v>
      </c>
      <c r="F28" s="153">
        <v>2.0299999999999999E-2</v>
      </c>
    </row>
    <row r="29" spans="1:6" ht="24.95" customHeight="1" x14ac:dyDescent="0.2">
      <c r="A29" s="423"/>
      <c r="B29" s="413"/>
      <c r="C29" s="152" t="s">
        <v>75</v>
      </c>
      <c r="D29" s="94"/>
      <c r="E29" s="153">
        <v>4.3200000000000002E-2</v>
      </c>
      <c r="F29" s="153">
        <v>3.5499999999999997E-2</v>
      </c>
    </row>
    <row r="30" spans="1:6" ht="24.95" customHeight="1" x14ac:dyDescent="0.2">
      <c r="A30" s="423"/>
      <c r="B30" s="413"/>
      <c r="C30" s="152" t="s">
        <v>76</v>
      </c>
      <c r="D30" s="94"/>
      <c r="E30" s="153">
        <v>5.8499999999999996E-2</v>
      </c>
      <c r="F30" s="153">
        <v>0.05</v>
      </c>
    </row>
    <row r="31" spans="1:6" ht="24.95" customHeight="1" x14ac:dyDescent="0.2">
      <c r="A31" s="423"/>
      <c r="B31" s="413"/>
      <c r="C31" s="152" t="s">
        <v>77</v>
      </c>
      <c r="D31" s="94"/>
      <c r="E31" s="153">
        <v>7.1599999999999997E-2</v>
      </c>
      <c r="F31" s="153">
        <v>6.2300000000000001E-2</v>
      </c>
    </row>
    <row r="32" spans="1:6" ht="24.95" customHeight="1" thickBot="1" x14ac:dyDescent="0.25">
      <c r="A32" s="423"/>
      <c r="B32" s="414"/>
      <c r="C32" s="154" t="s">
        <v>78</v>
      </c>
      <c r="D32" s="95"/>
      <c r="E32" s="155">
        <v>8.3400000000000002E-2</v>
      </c>
      <c r="F32" s="155">
        <v>7.3200000000000001E-2</v>
      </c>
    </row>
    <row r="33" spans="1:6" ht="24.95" customHeight="1" x14ac:dyDescent="0.2">
      <c r="A33" s="423"/>
      <c r="B33" s="412" t="s">
        <v>7</v>
      </c>
      <c r="C33" s="156" t="s">
        <v>72</v>
      </c>
      <c r="D33" s="96"/>
      <c r="E33" s="157">
        <v>8.0000000000000004E-4</v>
      </c>
      <c r="F33" s="157">
        <v>5.0000000000000001E-4</v>
      </c>
    </row>
    <row r="34" spans="1:6" ht="24.95" customHeight="1" x14ac:dyDescent="0.2">
      <c r="A34" s="423"/>
      <c r="B34" s="413"/>
      <c r="C34" s="152" t="s">
        <v>73</v>
      </c>
      <c r="D34" s="94"/>
      <c r="E34" s="153">
        <v>4.1999999999999997E-3</v>
      </c>
      <c r="F34" s="153">
        <v>2.2000000000000001E-3</v>
      </c>
    </row>
    <row r="35" spans="1:6" ht="24.95" customHeight="1" x14ac:dyDescent="0.2">
      <c r="A35" s="423"/>
      <c r="B35" s="413"/>
      <c r="C35" s="152" t="s">
        <v>74</v>
      </c>
      <c r="D35" s="94"/>
      <c r="E35" s="153">
        <v>1.1399999999999999E-2</v>
      </c>
      <c r="F35" s="153">
        <v>6.0999999999999995E-3</v>
      </c>
    </row>
    <row r="36" spans="1:6" ht="24.95" customHeight="1" x14ac:dyDescent="0.2">
      <c r="A36" s="423"/>
      <c r="B36" s="413"/>
      <c r="C36" s="152" t="s">
        <v>75</v>
      </c>
      <c r="D36" s="94"/>
      <c r="E36" s="153">
        <v>1.6399999999999998E-2</v>
      </c>
      <c r="F36" s="153">
        <v>9.8999999999999991E-3</v>
      </c>
    </row>
    <row r="37" spans="1:6" ht="24.95" customHeight="1" x14ac:dyDescent="0.2">
      <c r="A37" s="423"/>
      <c r="B37" s="413"/>
      <c r="C37" s="152" t="s">
        <v>76</v>
      </c>
      <c r="D37" s="94"/>
      <c r="E37" s="153">
        <v>3.3099999999999997E-2</v>
      </c>
      <c r="F37" s="153">
        <v>2.58E-2</v>
      </c>
    </row>
    <row r="38" spans="1:6" ht="24.95" customHeight="1" x14ac:dyDescent="0.2">
      <c r="A38" s="423"/>
      <c r="B38" s="413"/>
      <c r="C38" s="152" t="s">
        <v>77</v>
      </c>
      <c r="D38" s="94"/>
      <c r="E38" s="153">
        <v>4.9000000000000002E-2</v>
      </c>
      <c r="F38" s="153">
        <v>4.0999999999999995E-2</v>
      </c>
    </row>
    <row r="39" spans="1:6" ht="24.95" customHeight="1" thickBot="1" x14ac:dyDescent="0.25">
      <c r="A39" s="424"/>
      <c r="B39" s="414"/>
      <c r="C39" s="154" t="s">
        <v>78</v>
      </c>
      <c r="D39" s="95"/>
      <c r="E39" s="155">
        <v>6.4100000000000004E-2</v>
      </c>
      <c r="F39" s="155">
        <v>5.5199999999999999E-2</v>
      </c>
    </row>
  </sheetData>
  <sheetProtection algorithmName="SHA-512" hashValue="N6/ur8s0WNnRjoWz60k1BhyoWG397+2lZAJ0xPGQCPRXYANG3ux8ExdPVTAkDJDEm3uH7Cq3HAp396a/xAGmOw==" saltValue="oWEifOM/n00ifaY6tSzOkw==" spinCount="100000" sheet="1" objects="1" scenarios="1" selectLockedCells="1"/>
  <mergeCells count="13">
    <mergeCell ref="A19:A25"/>
    <mergeCell ref="B19:B25"/>
    <mergeCell ref="B10:B11"/>
    <mergeCell ref="B26:B32"/>
    <mergeCell ref="B33:B39"/>
    <mergeCell ref="A26:A39"/>
    <mergeCell ref="A6:B6"/>
    <mergeCell ref="D10:D11"/>
    <mergeCell ref="E10:F10"/>
    <mergeCell ref="B12:B18"/>
    <mergeCell ref="C10:C11"/>
    <mergeCell ref="A10:A11"/>
    <mergeCell ref="A12:A18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9" orientation="portrait" verticalDpi="0" r:id="rId1"/>
  <headerFooter>
    <oddFooter>&amp;L&amp;"Calibri,Itálico"&amp;9&amp;K01+000Simulação de cálculo do CRsubs - Risco das PMBAC dos Planos sem Garantiade Remuneração e de Atualização no Diferimento&amp;R&amp;"Calibri,Itálico"&amp;9&amp;K01+000&amp;D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8</vt:i4>
      </vt:variant>
    </vt:vector>
  </HeadingPairs>
  <TitlesOfParts>
    <vt:vector size="21" baseType="lpstr">
      <vt:lpstr>R.emi.danos</vt:lpstr>
      <vt:lpstr>R.prov.danos</vt:lpstr>
      <vt:lpstr>R.prov.vi.prev</vt:lpstr>
      <vt:lpstr>R.mort.inv.rep</vt:lpstr>
      <vt:lpstr>R.mort.inv.cap</vt:lpstr>
      <vt:lpstr>R.sobr (R.dotalpuro)</vt:lpstr>
      <vt:lpstr>R.sobr (R.dotamisto)</vt:lpstr>
      <vt:lpstr>R.sobr (R.PMBC)</vt:lpstr>
      <vt:lpstr>R.sobr (R.PMBAC.pvgbl)</vt:lpstr>
      <vt:lpstr>R.sobr (R.PMBAC.trad)</vt:lpstr>
      <vt:lpstr>R.sobr Consolidado</vt:lpstr>
      <vt:lpstr>R.desp</vt:lpstr>
      <vt:lpstr>Cálculo CRsubs</vt:lpstr>
      <vt:lpstr>'R.sobr (R.PMBAC.pvgbl)'!Area_de_impressao</vt:lpstr>
      <vt:lpstr>'R.sobr (R.PMBC)'!Area_de_impressao</vt:lpstr>
      <vt:lpstr>M</vt:lpstr>
      <vt:lpstr>R.emi.danos!Titulos_de_impressao</vt:lpstr>
      <vt:lpstr>R.prov.danos!Titulos_de_impressao</vt:lpstr>
      <vt:lpstr>'R.sobr (R.PMBAC.trad)'!Titulos_de_impressao</vt:lpstr>
      <vt:lpstr>Vpadrao</vt:lpstr>
      <vt:lpstr>Vreduzido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JULIANOV</dc:creator>
  <cp:lastModifiedBy>marconicj</cp:lastModifiedBy>
  <cp:lastPrinted>2013-04-26T20:52:28Z</cp:lastPrinted>
  <dcterms:created xsi:type="dcterms:W3CDTF">2013-03-27T17:16:28Z</dcterms:created>
  <dcterms:modified xsi:type="dcterms:W3CDTF">2016-04-22T19:36:15Z</dcterms:modified>
</cp:coreProperties>
</file>