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N:\CROper\"/>
    </mc:Choice>
  </mc:AlternateContent>
  <bookViews>
    <workbookView xWindow="0" yWindow="0" windowWidth="24000" windowHeight="9735"/>
  </bookViews>
  <sheets>
    <sheet name="Entrada de Dados" sheetId="5" r:id="rId1"/>
    <sheet name="Cálculo CRoper" sheetId="7" r:id="rId2"/>
  </sheets>
  <definedNames>
    <definedName name="_xlnm.Print_Area" localSheetId="1">'Cálculo CRoper'!$A$1:$P$26</definedName>
    <definedName name="_xlnm.Print_Area" localSheetId="0">'Entrada de Dados'!$A$1:$K$31</definedName>
    <definedName name="CRoutros">'Entrada de Dados'!$F$9</definedName>
    <definedName name="fBSCR" localSheetId="1">'Cálculo CRoper'!$D$5</definedName>
    <definedName name="fBSCR">#REF!</definedName>
    <definedName name="fcresc" localSheetId="1">'Cálculo CRoper'!$L$7</definedName>
    <definedName name="fcresc">#REF!</definedName>
    <definedName name="fpremNaoVida" localSheetId="1">'Cálculo CRoper'!$C$9</definedName>
    <definedName name="fpremNaoVida">#REF!</definedName>
    <definedName name="fpremVida" localSheetId="1">'Cálculo CRoper'!$C$7</definedName>
    <definedName name="fpremVida">#REF!</definedName>
    <definedName name="fprovNaoVida" localSheetId="1">'Cálculo CRoper'!$H$11</definedName>
    <definedName name="fprovNaoVida">#REF!</definedName>
    <definedName name="fprovVida" localSheetId="1">'Cálculo CRoper'!$C$11</definedName>
    <definedName name="fprovVida">#REF!</definedName>
  </definedNames>
  <calcPr calcId="152511"/>
</workbook>
</file>

<file path=xl/calcChain.xml><?xml version="1.0" encoding="utf-8"?>
<calcChain xmlns="http://schemas.openxmlformats.org/spreadsheetml/2006/main">
  <c r="H26" i="7" l="1"/>
  <c r="H21" i="7"/>
  <c r="C21" i="7"/>
  <c r="L19" i="7"/>
  <c r="L17" i="7"/>
  <c r="C19" i="7"/>
  <c r="C17" i="7"/>
  <c r="D15" i="7"/>
  <c r="F15" i="7" l="1"/>
  <c r="D24" i="7" s="1"/>
  <c r="J21" i="7"/>
  <c r="E21" i="7"/>
  <c r="N19" i="7"/>
  <c r="N17" i="7"/>
  <c r="E19" i="7"/>
  <c r="I19" i="7" s="1"/>
  <c r="E17" i="7"/>
  <c r="I17" i="7" s="1"/>
  <c r="I24" i="7" l="1"/>
  <c r="L24" i="7"/>
  <c r="C26" i="7" l="1"/>
  <c r="L9" i="7"/>
</calcChain>
</file>

<file path=xl/sharedStrings.xml><?xml version="1.0" encoding="utf-8"?>
<sst xmlns="http://schemas.openxmlformats.org/spreadsheetml/2006/main" count="110" uniqueCount="56">
  <si>
    <t>x</t>
  </si>
  <si>
    <t>Capital de Risco baseado no Risco Operacional</t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</si>
  <si>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PESSOAS</t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</si>
  <si>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VIDA INDIVIDUAL</t>
    </r>
    <r>
      <rPr>
        <b/>
        <i/>
        <sz val="10"/>
        <color rgb="FF000000"/>
        <rFont val="Calibri"/>
        <family val="2"/>
      </rPr>
      <t/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</si>
  <si>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FAMÍLIA VGBL</t>
    </r>
    <r>
      <rPr>
        <b/>
        <i/>
        <sz val="10"/>
        <color rgb="FF000000"/>
        <rFont val="Calibri"/>
        <family val="2"/>
      </rPr>
      <t/>
    </r>
  </si>
  <si>
    <r>
      <rPr>
        <b/>
        <sz val="14"/>
        <color rgb="FF000000"/>
        <rFont val="Calibri"/>
        <family val="2"/>
      </rPr>
      <t>PRODUTOS DE PREVIDÊNCIA</t>
    </r>
    <r>
      <rPr>
        <b/>
        <sz val="11"/>
        <color rgb="FF000000"/>
        <rFont val="Calibri"/>
        <family val="2"/>
      </rPr>
      <t xml:space="preserve">
SEGMENTO FAMÍLIA PGBL</t>
    </r>
  </si>
  <si>
    <r>
      <rPr>
        <b/>
        <sz val="14"/>
        <color rgb="FF000000"/>
        <rFont val="Calibri"/>
        <family val="2"/>
      </rPr>
      <t>PRODUTOS DE PREVIDÊNCIA</t>
    </r>
    <r>
      <rPr>
        <b/>
        <sz val="11"/>
        <color rgb="FF000000"/>
        <rFont val="Calibri"/>
        <family val="2"/>
      </rPr>
      <t xml:space="preserve">
SEGMENTO PREVIDÊNCIA TRADICIONAL</t>
    </r>
  </si>
  <si>
    <r>
      <rPr>
        <b/>
        <sz val="14"/>
        <color rgb="FF000000"/>
        <rFont val="Calibri"/>
        <family val="2"/>
      </rPr>
      <t>PRODUTOS DE CAPITALIZAÇÃO</t>
    </r>
    <r>
      <rPr>
        <b/>
        <sz val="11"/>
        <color rgb="FF000000"/>
        <rFont val="Calibri"/>
        <family val="2"/>
      </rPr>
      <t xml:space="preserve">
COM PRAZO DE CAPITALIZAÇÃO DE ATÉ 24 MESES</t>
    </r>
  </si>
  <si>
    <r>
      <rPr>
        <b/>
        <sz val="14"/>
        <color rgb="FF000000"/>
        <rFont val="Calibri"/>
        <family val="2"/>
      </rPr>
      <t>PRODUTOS DE CAPITALIZAÇÃO</t>
    </r>
    <r>
      <rPr>
        <b/>
        <sz val="11"/>
        <color rgb="FF000000"/>
        <rFont val="Calibri"/>
        <family val="2"/>
      </rPr>
      <t xml:space="preserve">
COM PRAZO DE CAPITALIZAÇÃO SUPERIOR A 24 MESES</t>
    </r>
  </si>
  <si>
    <t>PRODUTOS DE RESSEGURO</t>
  </si>
  <si>
    <r>
      <t xml:space="preserve">    CR</t>
    </r>
    <r>
      <rPr>
        <b/>
        <i/>
        <vertAlign val="subscript"/>
        <sz val="14"/>
        <color theme="1"/>
        <rFont val="Calibri"/>
        <family val="2"/>
        <scheme val="minor"/>
      </rPr>
      <t>oper</t>
    </r>
    <r>
      <rPr>
        <b/>
        <i/>
        <sz val="14"/>
        <color theme="1"/>
        <rFont val="Calibri"/>
        <family val="2"/>
        <scheme val="minor"/>
      </rPr>
      <t xml:space="preserve"> =</t>
    </r>
  </si>
  <si>
    <r>
      <t xml:space="preserve">min </t>
    </r>
    <r>
      <rPr>
        <i/>
        <sz val="20"/>
        <color theme="1"/>
        <rFont val="Calibri"/>
        <family val="2"/>
        <scheme val="minor"/>
      </rPr>
      <t>[</t>
    </r>
    <r>
      <rPr>
        <i/>
        <sz val="14"/>
        <color theme="1"/>
        <rFont val="Calibri"/>
        <family val="2"/>
        <scheme val="minor"/>
      </rPr>
      <t/>
    </r>
  </si>
  <si>
    <r>
      <t xml:space="preserve">    Op</t>
    </r>
    <r>
      <rPr>
        <b/>
        <i/>
        <vertAlign val="subscript"/>
        <sz val="14"/>
        <color theme="1"/>
        <rFont val="Calibri"/>
        <family val="2"/>
        <scheme val="minor"/>
      </rPr>
      <t>prêmio</t>
    </r>
    <r>
      <rPr>
        <b/>
        <i/>
        <sz val="14"/>
        <color theme="1"/>
        <rFont val="Calibri"/>
        <family val="2"/>
        <scheme val="minor"/>
      </rPr>
      <t xml:space="preserve"> =</t>
    </r>
  </si>
  <si>
    <r>
      <t xml:space="preserve">    Op</t>
    </r>
    <r>
      <rPr>
        <b/>
        <i/>
        <vertAlign val="subscript"/>
        <sz val="14"/>
        <color theme="1"/>
        <rFont val="Calibri"/>
        <family val="2"/>
        <scheme val="minor"/>
      </rPr>
      <t>provisão</t>
    </r>
    <r>
      <rPr>
        <b/>
        <i/>
        <sz val="14"/>
        <color theme="1"/>
        <rFont val="Calibri"/>
        <family val="2"/>
        <scheme val="minor"/>
      </rPr>
      <t xml:space="preserve"> =</t>
    </r>
  </si>
  <si>
    <t>‒</t>
  </si>
  <si>
    <t>PRODUTO / SEGMENTO</t>
  </si>
  <si>
    <t>PARÂMETRO</t>
  </si>
  <si>
    <t>VALOR (R$)</t>
  </si>
  <si>
    <t>Prêmios Ganhos e Provisões Técnicas fornecidos para a Aplicação da Fórmula Padrão SUSEP</t>
  </si>
  <si>
    <r>
      <t>PREM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</si>
  <si>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</si>
  <si>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>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</si>
  <si>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PREM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</si>
  <si>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</si>
  <si>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>não-vida</t>
    </r>
    <r>
      <rPr>
        <i/>
        <sz val="12"/>
        <color rgb="FF000000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</si>
  <si>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rgb="FF000000"/>
        <rFont val="Calibri"/>
        <family val="2"/>
        <scheme val="minor"/>
      </rPr>
      <t xml:space="preserve">vida </t>
    </r>
  </si>
  <si>
    <r>
      <t>PROV</t>
    </r>
    <r>
      <rPr>
        <i/>
        <vertAlign val="subscript"/>
        <sz val="12"/>
        <color rgb="FF000000"/>
        <rFont val="Calibri"/>
        <family val="2"/>
        <scheme val="minor"/>
      </rPr>
      <t xml:space="preserve">vida </t>
    </r>
  </si>
  <si>
    <r>
      <t>PREM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</si>
  <si>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t>pPREM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</si>
  <si>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2"/>
        <color theme="1"/>
        <rFont val="Calibri"/>
        <family val="2"/>
        <scheme val="minor"/>
      </rPr>
      <t>não-vida</t>
    </r>
    <r>
      <rPr>
        <i/>
        <sz val="12"/>
        <color theme="1"/>
        <rFont val="Calibri"/>
        <family val="2"/>
        <scheme val="minor"/>
      </rPr>
      <t xml:space="preserve"> </t>
    </r>
  </si>
  <si>
    <r>
      <rPr>
        <b/>
        <sz val="14"/>
        <color rgb="FF000000"/>
        <rFont val="Calibri"/>
        <family val="2"/>
      </rPr>
      <t>PRODUTOS DE SEGURO</t>
    </r>
    <r>
      <rPr>
        <b/>
        <sz val="11"/>
        <color rgb="FF000000"/>
        <rFont val="Calibri"/>
        <family val="2"/>
      </rPr>
      <t xml:space="preserve">
SEGMENTO DANOS</t>
    </r>
  </si>
  <si>
    <r>
      <rPr>
        <i/>
        <sz val="16"/>
        <color theme="1"/>
        <rFont val="Calibri"/>
        <family val="2"/>
        <scheme val="minor"/>
      </rPr>
      <t>x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[</t>
    </r>
    <r>
      <rPr>
        <i/>
        <sz val="18"/>
        <color theme="1"/>
        <rFont val="Calibri"/>
        <family val="2"/>
        <scheme val="minor"/>
      </rPr>
      <t/>
    </r>
  </si>
  <si>
    <r>
      <t>PREM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</si>
  <si>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t>PREM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</si>
  <si>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 xml:space="preserve"> CR</t>
    </r>
    <r>
      <rPr>
        <i/>
        <vertAlign val="subscript"/>
        <sz val="14"/>
        <color theme="1"/>
        <rFont val="Calibri"/>
        <family val="2"/>
        <scheme val="minor"/>
      </rPr>
      <t>outros</t>
    </r>
  </si>
  <si>
    <t>OPprêmio</t>
  </si>
  <si>
    <r>
      <t>PREM</t>
    </r>
    <r>
      <rPr>
        <vertAlign val="subscript"/>
        <sz val="14"/>
        <color theme="1"/>
        <rFont val="Calibri"/>
        <family val="2"/>
        <scheme val="minor"/>
      </rPr>
      <t>vida</t>
    </r>
  </si>
  <si>
    <r>
      <t>PREM</t>
    </r>
    <r>
      <rPr>
        <vertAlign val="subscript"/>
        <sz val="14"/>
        <color theme="1"/>
        <rFont val="Calibri"/>
        <family val="2"/>
        <scheme val="minor"/>
      </rPr>
      <t>não-vida</t>
    </r>
  </si>
  <si>
    <t xml:space="preserve">;  </t>
  </si>
  <si>
    <t>OPprovisão</t>
  </si>
  <si>
    <r>
      <t>pPREM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</si>
  <si>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>pPREM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</si>
  <si>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t xml:space="preserve"> </t>
    </r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 xml:space="preserve">] </t>
    </r>
  </si>
  <si>
    <r>
      <t xml:space="preserve">  ;  max </t>
    </r>
    <r>
      <rPr>
        <i/>
        <sz val="18"/>
        <color theme="1"/>
        <rFont val="Calibri"/>
        <family val="2"/>
        <scheme val="minor"/>
      </rPr>
      <t>(</t>
    </r>
    <r>
      <rPr>
        <i/>
        <sz val="14"/>
        <color theme="1"/>
        <rFont val="Calibri"/>
        <family val="2"/>
        <scheme val="minor"/>
      </rPr>
      <t xml:space="preserve"> </t>
    </r>
  </si>
  <si>
    <r>
      <t>+</t>
    </r>
    <r>
      <rPr>
        <i/>
        <sz val="14"/>
        <color theme="1"/>
        <rFont val="Calibri"/>
        <family val="2"/>
        <scheme val="minor"/>
      </rPr>
      <t xml:space="preserve">  max </t>
    </r>
    <r>
      <rPr>
        <i/>
        <sz val="18"/>
        <color theme="1"/>
        <rFont val="Calibri"/>
        <family val="2"/>
        <scheme val="minor"/>
      </rPr>
      <t>(</t>
    </r>
    <r>
      <rPr>
        <i/>
        <sz val="14"/>
        <color theme="1"/>
        <rFont val="Calibri"/>
        <family val="2"/>
        <scheme val="minor"/>
      </rPr>
      <t xml:space="preserve"> 0  ; </t>
    </r>
  </si>
  <si>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]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18"/>
        <color theme="1"/>
        <rFont val="Calibri"/>
        <family val="2"/>
        <scheme val="minor"/>
      </rPr>
      <t>+</t>
    </r>
  </si>
  <si>
    <r>
      <rPr>
        <i/>
        <sz val="18"/>
        <color theme="1"/>
        <rFont val="Calibri"/>
        <family val="2"/>
        <scheme val="minor"/>
      </rPr>
      <t>)</t>
    </r>
    <r>
      <rPr>
        <i/>
        <sz val="14"/>
        <color theme="1"/>
        <rFont val="Calibri"/>
        <family val="2"/>
        <scheme val="minor"/>
      </rPr>
      <t xml:space="preserve"> </t>
    </r>
    <r>
      <rPr>
        <i/>
        <sz val="20"/>
        <color theme="1"/>
        <rFont val="Calibri"/>
        <family val="2"/>
        <scheme val="minor"/>
      </rPr>
      <t>]</t>
    </r>
    <r>
      <rPr>
        <i/>
        <sz val="14"/>
        <color theme="1"/>
        <rFont val="Calibri"/>
        <family val="2"/>
        <scheme val="minor"/>
      </rPr>
      <t xml:space="preserve"> </t>
    </r>
  </si>
  <si>
    <r>
      <t>PROV</t>
    </r>
    <r>
      <rPr>
        <i/>
        <vertAlign val="subscript"/>
        <sz val="14"/>
        <color theme="1"/>
        <rFont val="Calibri"/>
        <family val="2"/>
        <scheme val="minor"/>
      </rPr>
      <t>vida</t>
    </r>
  </si>
  <si>
    <r>
      <t>PROV</t>
    </r>
    <r>
      <rPr>
        <i/>
        <vertAlign val="subscript"/>
        <sz val="14"/>
        <color theme="1"/>
        <rFont val="Calibri"/>
        <family val="2"/>
        <scheme val="minor"/>
      </rPr>
      <t>não-vida</t>
    </r>
  </si>
  <si>
    <r>
      <rPr>
        <b/>
        <i/>
        <sz val="16"/>
        <color theme="0"/>
        <rFont val="Calibri"/>
        <family val="2"/>
      </rPr>
      <t>CR</t>
    </r>
    <r>
      <rPr>
        <i/>
        <vertAlign val="subscript"/>
        <sz val="16"/>
        <color theme="0"/>
        <rFont val="Calibri"/>
        <family val="2"/>
        <scheme val="minor"/>
      </rPr>
      <t>outros</t>
    </r>
    <r>
      <rPr>
        <sz val="16"/>
        <color theme="0"/>
        <rFont val="Calibri"/>
        <family val="2"/>
        <scheme val="minor"/>
      </rPr>
      <t xml:space="preserve"> (R$)</t>
    </r>
  </si>
  <si>
    <r>
      <t>Disponibilidade CR</t>
    </r>
    <r>
      <rPr>
        <b/>
        <vertAlign val="subscript"/>
        <sz val="11"/>
        <color theme="0"/>
        <rFont val="Calibri"/>
        <family val="2"/>
        <scheme val="minor"/>
      </rPr>
      <t>outros</t>
    </r>
  </si>
  <si>
    <t xml:space="preserve">   ESTÁ DISPONÍVEL</t>
  </si>
  <si>
    <t xml:space="preserve">   NÃO ESTÁ DISPONÍVEL</t>
  </si>
  <si>
    <t>ND</t>
  </si>
  <si>
    <t>Resolução CNSP nº 321/2015</t>
  </si>
  <si>
    <t>Fórmula Padrão SUSEP (Resolução CNSP nº 321/2015)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</si>
</sst>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0000"/>
    <numFmt numFmtId="165" formatCode="_(* #,##0.00_);_(* \(#,##0.00\);_(* &quot;-&quot;??_);_(@_)"/>
    <numFmt numFmtId="166" formatCode="&quot;R$ &quot;\ #,##0.00"/>
    <numFmt numFmtId="167" formatCode="#,##0.00;[Red]\(#,##0.00\)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i/>
      <sz val="10"/>
      <color rgb="FF000000"/>
      <name val="Calibri"/>
      <family val="2"/>
    </font>
    <font>
      <sz val="12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rgb="FF000000"/>
      <name val="Calibri"/>
      <family val="2"/>
    </font>
    <font>
      <b/>
      <sz val="14"/>
      <name val="Calibri"/>
      <family val="2"/>
      <scheme val="minor"/>
    </font>
    <font>
      <i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i/>
      <sz val="12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i/>
      <vertAlign val="subscript"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i/>
      <sz val="16"/>
      <color theme="1"/>
      <name val="Calibri"/>
      <family val="2"/>
      <scheme val="minor"/>
    </font>
    <font>
      <i/>
      <vertAlign val="subscript"/>
      <sz val="14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8"/>
      <color theme="1"/>
      <name val="Calibri"/>
      <family val="2"/>
    </font>
    <font>
      <i/>
      <vertAlign val="subscript"/>
      <sz val="12"/>
      <color theme="1"/>
      <name val="Calibri"/>
      <family val="2"/>
      <scheme val="minor"/>
    </font>
    <font>
      <b/>
      <sz val="14"/>
      <color rgb="FFFFFFFF"/>
      <name val="Calibri"/>
      <family val="2"/>
    </font>
    <font>
      <i/>
      <sz val="12"/>
      <color rgb="FF000000"/>
      <name val="Calibri"/>
      <family val="2"/>
      <scheme val="minor"/>
    </font>
    <font>
      <i/>
      <vertAlign val="subscript"/>
      <sz val="12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4"/>
      <color theme="1"/>
      <name val="Calibri"/>
      <family val="2"/>
      <scheme val="minor"/>
    </font>
    <font>
      <b/>
      <sz val="16"/>
      <color theme="0"/>
      <name val="Calibri"/>
      <family val="2"/>
    </font>
    <font>
      <sz val="16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6"/>
      <color theme="0"/>
      <name val="Calibri"/>
      <family val="2"/>
    </font>
    <font>
      <i/>
      <vertAlign val="subscript"/>
      <sz val="16"/>
      <color theme="0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4" tint="-0.499984740745262"/>
      </right>
      <top style="thin">
        <color indexed="64"/>
      </top>
      <bottom/>
      <diagonal/>
    </border>
    <border>
      <left style="thin">
        <color theme="4" tint="-0.499984740745262"/>
      </left>
      <right style="thin">
        <color theme="4" tint="-0.499984740745262"/>
      </right>
      <top style="thick">
        <color theme="4" tint="-0.499984740745262"/>
      </top>
      <bottom style="thin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ck">
        <color theme="4" tint="-0.499984740745262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/>
      <top/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0" fontId="0" fillId="0" borderId="0" xfId="0" applyFill="1" applyBorder="1" applyAlignment="1">
      <alignment vertical="center"/>
    </xf>
    <xf numFmtId="0" fontId="13" fillId="0" borderId="0" xfId="0" applyFont="1" applyAlignment="1">
      <alignment horizontal="left" indent="2" readingOrder="1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0" fontId="18" fillId="0" borderId="0" xfId="0" applyNumberFormat="1" applyFont="1" applyFill="1" applyBorder="1" applyAlignment="1">
      <alignment vertical="center"/>
    </xf>
    <xf numFmtId="9" fontId="18" fillId="0" borderId="0" xfId="1" applyFont="1" applyFill="1" applyAlignment="1">
      <alignment horizontal="left" vertical="center"/>
    </xf>
    <xf numFmtId="0" fontId="21" fillId="0" borderId="0" xfId="0" quotePrefix="1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6" fillId="2" borderId="2" xfId="0" applyFont="1" applyFill="1" applyBorder="1" applyAlignment="1">
      <alignment horizontal="left" vertical="center" wrapText="1"/>
    </xf>
    <xf numFmtId="9" fontId="19" fillId="0" borderId="0" xfId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18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9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10" fontId="18" fillId="0" borderId="0" xfId="0" applyNumberFormat="1" applyFont="1" applyFill="1" applyBorder="1" applyAlignment="1">
      <alignment horizontal="center" vertical="center"/>
    </xf>
    <xf numFmtId="3" fontId="34" fillId="0" borderId="0" xfId="4" applyNumberFormat="1" applyFont="1" applyFill="1" applyAlignment="1">
      <alignment horizontal="center" vertical="center"/>
    </xf>
    <xf numFmtId="0" fontId="32" fillId="0" borderId="0" xfId="0" applyFont="1" applyFill="1" applyBorder="1" applyAlignment="1">
      <alignment vertical="center" wrapText="1"/>
    </xf>
    <xf numFmtId="0" fontId="29" fillId="3" borderId="0" xfId="0" applyFont="1" applyFill="1" applyAlignment="1">
      <alignment vertical="center"/>
    </xf>
    <xf numFmtId="0" fontId="29" fillId="3" borderId="0" xfId="0" applyFont="1" applyFill="1" applyAlignment="1">
      <alignment horizontal="center" vertical="center"/>
    </xf>
    <xf numFmtId="0" fontId="30" fillId="0" borderId="14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center"/>
    </xf>
    <xf numFmtId="10" fontId="18" fillId="0" borderId="0" xfId="0" applyNumberFormat="1" applyFont="1" applyBorder="1" applyAlignment="1">
      <alignment horizontal="left" vertical="center"/>
    </xf>
    <xf numFmtId="0" fontId="21" fillId="0" borderId="0" xfId="0" quotePrefix="1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9" fontId="18" fillId="0" borderId="0" xfId="1" applyFont="1" applyFill="1" applyBorder="1" applyAlignment="1">
      <alignment horizontal="left" vertical="center"/>
    </xf>
    <xf numFmtId="9" fontId="19" fillId="0" borderId="0" xfId="1" applyFont="1" applyFill="1" applyBorder="1" applyAlignment="1">
      <alignment horizontal="left" vertical="center"/>
    </xf>
    <xf numFmtId="0" fontId="1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right" vertical="center"/>
    </xf>
    <xf numFmtId="0" fontId="9" fillId="0" borderId="0" xfId="0" applyFont="1" applyFill="1" applyBorder="1" applyAlignment="1">
      <alignment horizontal="right" vertical="center"/>
    </xf>
    <xf numFmtId="43" fontId="0" fillId="0" borderId="0" xfId="4" applyFont="1" applyFill="1" applyBorder="1" applyAlignment="1">
      <alignment vertical="center"/>
    </xf>
    <xf numFmtId="0" fontId="3" fillId="0" borderId="0" xfId="0" applyFont="1" applyAlignment="1">
      <alignment vertical="top"/>
    </xf>
    <xf numFmtId="167" fontId="8" fillId="4" borderId="8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7" xfId="2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6" xfId="2" applyNumberFormat="1" applyFont="1" applyFill="1" applyBorder="1" applyAlignment="1" applyProtection="1">
      <alignment horizontal="right" vertical="center" wrapText="1" indent="1"/>
      <protection locked="0"/>
    </xf>
    <xf numFmtId="0" fontId="26" fillId="2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23" fillId="0" borderId="6" xfId="0" applyNumberFormat="1" applyFont="1" applyFill="1" applyBorder="1" applyAlignment="1">
      <alignment horizontal="left" vertical="center" wrapText="1" indent="4"/>
    </xf>
    <xf numFmtId="0" fontId="23" fillId="0" borderId="1" xfId="0" applyNumberFormat="1" applyFont="1" applyFill="1" applyBorder="1" applyAlignment="1">
      <alignment horizontal="left" vertical="center" wrapText="1" indent="4"/>
    </xf>
    <xf numFmtId="0" fontId="23" fillId="0" borderId="7" xfId="0" applyNumberFormat="1" applyFont="1" applyFill="1" applyBorder="1" applyAlignment="1">
      <alignment horizontal="left" vertical="center" wrapText="1" indent="4"/>
    </xf>
    <xf numFmtId="0" fontId="6" fillId="0" borderId="6" xfId="0" applyFont="1" applyFill="1" applyBorder="1" applyAlignment="1">
      <alignment horizontal="left" vertical="center" wrapText="1"/>
    </xf>
    <xf numFmtId="0" fontId="27" fillId="0" borderId="6" xfId="0" applyNumberFormat="1" applyFont="1" applyFill="1" applyBorder="1" applyAlignment="1">
      <alignment horizontal="left" vertical="center" wrapText="1" indent="4"/>
    </xf>
    <xf numFmtId="0" fontId="27" fillId="0" borderId="1" xfId="0" applyNumberFormat="1" applyFont="1" applyFill="1" applyBorder="1" applyAlignment="1">
      <alignment horizontal="left" vertical="center" wrapText="1" indent="4"/>
    </xf>
    <xf numFmtId="0" fontId="27" fillId="0" borderId="7" xfId="0" applyNumberFormat="1" applyFont="1" applyFill="1" applyBorder="1" applyAlignment="1">
      <alignment horizontal="left" vertical="center" wrapText="1" indent="4"/>
    </xf>
    <xf numFmtId="167" fontId="8" fillId="4" borderId="10" xfId="4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1" xfId="4" applyNumberFormat="1" applyFont="1" applyFill="1" applyBorder="1" applyAlignment="1" applyProtection="1">
      <alignment horizontal="right" vertical="center" wrapText="1" indent="1"/>
      <protection locked="0"/>
    </xf>
    <xf numFmtId="167" fontId="8" fillId="4" borderId="12" xfId="4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13" xfId="0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32" fillId="2" borderId="9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27" fillId="0" borderId="8" xfId="0" applyNumberFormat="1" applyFont="1" applyFill="1" applyBorder="1" applyAlignment="1">
      <alignment horizontal="left" vertical="center" wrapText="1" indent="4"/>
    </xf>
    <xf numFmtId="10" fontId="18" fillId="0" borderId="0" xfId="0" applyNumberFormat="1" applyFont="1" applyFill="1" applyBorder="1" applyAlignment="1">
      <alignment horizontal="left" vertical="center"/>
    </xf>
    <xf numFmtId="9" fontId="18" fillId="0" borderId="0" xfId="1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3" fontId="34" fillId="0" borderId="0" xfId="4" applyNumberFormat="1" applyFont="1" applyFill="1" applyAlignment="1">
      <alignment horizontal="right" vertical="center"/>
    </xf>
    <xf numFmtId="3" fontId="34" fillId="0" borderId="0" xfId="4" applyNumberFormat="1" applyFont="1" applyFill="1" applyBorder="1" applyAlignment="1">
      <alignment horizontal="right" vertical="center"/>
    </xf>
    <xf numFmtId="3" fontId="34" fillId="0" borderId="0" xfId="4" applyNumberFormat="1" applyFont="1" applyFill="1" applyAlignment="1">
      <alignment horizontal="center" vertical="center"/>
    </xf>
    <xf numFmtId="3" fontId="34" fillId="0" borderId="0" xfId="4" applyNumberFormat="1" applyFont="1" applyFill="1" applyBorder="1" applyAlignment="1">
      <alignment horizontal="center" vertical="center"/>
    </xf>
    <xf numFmtId="166" fontId="38" fillId="0" borderId="0" xfId="4" applyNumberFormat="1" applyFont="1" applyFill="1" applyAlignment="1">
      <alignment horizontal="left" vertical="center"/>
    </xf>
    <xf numFmtId="0" fontId="16" fillId="0" borderId="0" xfId="0" applyFont="1" applyFill="1" applyBorder="1" applyAlignment="1">
      <alignment horizontal="center" vertical="center" wrapText="1"/>
    </xf>
  </cellXfs>
  <cellStyles count="5">
    <cellStyle name="Normal" xfId="0" builtinId="0"/>
    <cellStyle name="Normal 2 2" xfId="3"/>
    <cellStyle name="Porcentagem" xfId="1" builtinId="5"/>
    <cellStyle name="Separador de milhares 2" xfId="2"/>
    <cellStyle name="Vírgula" xfId="4" builtinId="3"/>
  </cellStyles>
  <dxfs count="0"/>
  <tableStyles count="0" defaultTableStyle="TableStyleMedium9" defaultPivotStyle="PivotStyleLight16"/>
  <colors>
    <mruColors>
      <color rgb="FFDCE6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15</xdr:row>
      <xdr:rowOff>1</xdr:rowOff>
    </xdr:from>
    <xdr:to>
      <xdr:col>9</xdr:col>
      <xdr:colOff>533401</xdr:colOff>
      <xdr:row>19</xdr:row>
      <xdr:rowOff>180975</xdr:rowOff>
    </xdr:to>
    <xdr:sp macro="" textlink="">
      <xdr:nvSpPr>
        <xdr:cNvPr id="2" name="CaixaDeTexto 1"/>
        <xdr:cNvSpPr txBox="1"/>
      </xdr:nvSpPr>
      <xdr:spPr>
        <a:xfrm>
          <a:off x="7200901" y="5067301"/>
          <a:ext cx="3190875" cy="143827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noFill/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 anchorCtr="0"/>
        <a:lstStyle/>
        <a:p>
          <a:pPr algn="ctr"/>
          <a:r>
            <a:rPr lang="pt-BR" sz="1600"/>
            <a:t>Eventuais valores negativos informados</a:t>
          </a:r>
          <a:r>
            <a:rPr lang="pt-BR" sz="1600" baseline="0"/>
            <a:t> para </a:t>
          </a:r>
          <a:r>
            <a:rPr lang="pt-BR" sz="1600" i="1" baseline="0"/>
            <a:t>P</a:t>
          </a:r>
          <a:r>
            <a:rPr lang="pt-BR" sz="1600" i="1"/>
            <a:t>ROV</a:t>
          </a:r>
          <a:r>
            <a:rPr lang="pt-BR" sz="1600" i="1" baseline="-25000"/>
            <a:t>vida</a:t>
          </a:r>
          <a:r>
            <a:rPr lang="pt-BR" sz="1600"/>
            <a:t> ou </a:t>
          </a:r>
          <a:r>
            <a:rPr lang="pt-BR" sz="1600" i="1"/>
            <a:t>PROV</a:t>
          </a:r>
          <a:r>
            <a:rPr lang="pt-BR" sz="1600" i="1" baseline="-25000"/>
            <a:t>não-vida</a:t>
          </a:r>
          <a:r>
            <a:rPr lang="pt-BR" sz="1600"/>
            <a:t> serão considerados nulos para fins de aplicação da fórmula padrão.</a:t>
          </a:r>
        </a:p>
      </xdr:txBody>
    </xdr:sp>
    <xdr:clientData/>
  </xdr:twoCellAnchor>
  <xdr:twoCellAnchor>
    <xdr:from>
      <xdr:col>4</xdr:col>
      <xdr:colOff>504824</xdr:colOff>
      <xdr:row>9</xdr:row>
      <xdr:rowOff>114299</xdr:rowOff>
    </xdr:from>
    <xdr:to>
      <xdr:col>11</xdr:col>
      <xdr:colOff>133350</xdr:colOff>
      <xdr:row>14</xdr:row>
      <xdr:rowOff>47626</xdr:rowOff>
    </xdr:to>
    <xdr:sp macro="" textlink="">
      <xdr:nvSpPr>
        <xdr:cNvPr id="9" name="CaixaDeTexto 8"/>
        <xdr:cNvSpPr txBox="1"/>
      </xdr:nvSpPr>
      <xdr:spPr>
        <a:xfrm>
          <a:off x="7191374" y="3295649"/>
          <a:ext cx="4019551" cy="15049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54000" rtlCol="0" anchor="t" anchorCtr="0"/>
        <a:lstStyle/>
        <a:p>
          <a:pPr algn="l"/>
          <a:r>
            <a:rPr lang="pt-BR" sz="1400" u="none">
              <a:effectLst/>
            </a:rPr>
            <a:t>Preencha o valor</a:t>
          </a:r>
          <a:r>
            <a:rPr lang="pt-BR" sz="1400" u="none" baseline="0">
              <a:effectLst/>
            </a:rPr>
            <a:t> de </a:t>
          </a:r>
          <a:r>
            <a:rPr lang="pt-BR" sz="1400" i="1" u="none" baseline="0">
              <a:effectLst/>
            </a:rPr>
            <a:t>CR</a:t>
          </a:r>
          <a:r>
            <a:rPr lang="pt-BR" sz="1400" i="1" u="none" baseline="-25000">
              <a:effectLst/>
            </a:rPr>
            <a:t>outros</a:t>
          </a:r>
          <a:r>
            <a:rPr lang="pt-BR" sz="1400" u="none" baseline="0">
              <a:effectLst/>
            </a:rPr>
            <a:t> com "ND" se o valor </a:t>
          </a:r>
          <a:r>
            <a:rPr lang="pt-BR" sz="1400" i="0" baseline="0">
              <a:effectLst/>
            </a:rPr>
            <a:t>não estiver disponível. Nesse caso, o cálculo apresentado na planilha não considerará o limite sobre o </a:t>
          </a:r>
          <a:r>
            <a:rPr lang="pt-BR" sz="1400" i="1" baseline="0">
              <a:effectLst/>
            </a:rPr>
            <a:t>CR</a:t>
          </a:r>
          <a:r>
            <a:rPr lang="pt-BR" sz="1400" i="1" baseline="-25000">
              <a:effectLst/>
            </a:rPr>
            <a:t>outros</a:t>
          </a:r>
          <a:r>
            <a:rPr lang="pt-BR" sz="1400" i="0" baseline="0">
              <a:effectLst/>
            </a:rPr>
            <a:t> previsto na fórmula padrão.  </a:t>
          </a:r>
          <a:r>
            <a:rPr lang="pt-BR" sz="1400">
              <a:effectLst/>
            </a:rPr>
            <a:t>Note que</a:t>
          </a:r>
          <a:r>
            <a:rPr lang="pt-BR" sz="1400" baseline="0">
              <a:effectLst/>
            </a:rPr>
            <a:t> </a:t>
          </a:r>
          <a:r>
            <a:rPr lang="pt-BR" sz="1400">
              <a:effectLst/>
            </a:rPr>
            <a:t>a SUSEP </a:t>
          </a:r>
          <a:r>
            <a:rPr lang="pt-BR" sz="1400" baseline="0">
              <a:solidFill>
                <a:schemeClr val="dk1"/>
              </a:solidFill>
              <a:latin typeface="+mn-lt"/>
              <a:ea typeface="+mn-ea"/>
              <a:cs typeface="+mn-cs"/>
            </a:rPr>
            <a:t>sempre  </a:t>
          </a:r>
          <a:r>
            <a:rPr lang="pt-BR" sz="1400" baseline="0">
              <a:effectLst/>
            </a:rPr>
            <a:t>considerará </a:t>
          </a:r>
          <a:r>
            <a:rPr lang="pt-BR" sz="1400">
              <a:effectLst/>
            </a:rPr>
            <a:t>o valor do </a:t>
          </a:r>
          <a:r>
            <a:rPr lang="pt-BR" sz="1400" i="1">
              <a:effectLst/>
            </a:rPr>
            <a:t>CR</a:t>
          </a:r>
          <a:r>
            <a:rPr lang="pt-BR" sz="1400" i="1" baseline="-25000">
              <a:effectLst/>
            </a:rPr>
            <a:t>outros</a:t>
          </a:r>
          <a:r>
            <a:rPr lang="pt-BR" sz="1400">
              <a:effectLst/>
            </a:rPr>
            <a:t> na aplicação da fórmula padrão de cálculo do </a:t>
          </a:r>
          <a:r>
            <a:rPr lang="pt-BR" sz="1400" i="1">
              <a:effectLst/>
            </a:rPr>
            <a:t>CR</a:t>
          </a:r>
          <a:r>
            <a:rPr lang="pt-BR" sz="1400" i="1" baseline="-25000">
              <a:effectLst/>
            </a:rPr>
            <a:t>oper </a:t>
          </a:r>
          <a:r>
            <a:rPr lang="pt-BR" sz="1400">
              <a:effectLst/>
            </a:rPr>
            <a:t>.</a:t>
          </a:r>
        </a:p>
      </xdr:txBody>
    </xdr:sp>
    <xdr:clientData/>
  </xdr:twoCellAnchor>
  <xdr:twoCellAnchor>
    <xdr:from>
      <xdr:col>5</xdr:col>
      <xdr:colOff>47625</xdr:colOff>
      <xdr:row>3</xdr:row>
      <xdr:rowOff>19050</xdr:rowOff>
    </xdr:from>
    <xdr:to>
      <xdr:col>7</xdr:col>
      <xdr:colOff>504825</xdr:colOff>
      <xdr:row>5</xdr:row>
      <xdr:rowOff>47625</xdr:rowOff>
    </xdr:to>
    <xdr:sp macro="" textlink="">
      <xdr:nvSpPr>
        <xdr:cNvPr id="3" name="CaixaDeTexto 2"/>
        <xdr:cNvSpPr txBox="1"/>
      </xdr:nvSpPr>
      <xdr:spPr>
        <a:xfrm>
          <a:off x="7248525" y="1314450"/>
          <a:ext cx="1895475" cy="6572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accent4">
              <a:lumMod val="75000"/>
            </a:schemeClr>
          </a:solidFill>
        </a:ln>
        <a:effectLst>
          <a:innerShdw blurRad="63500" dist="50800" dir="2700000">
            <a:prstClr val="black">
              <a:alpha val="50000"/>
            </a:prstClr>
          </a:inn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pt-BR" sz="1600"/>
            <a:t>Preencher</a:t>
          </a:r>
          <a:r>
            <a:rPr lang="pt-BR" sz="1600" baseline="0"/>
            <a:t> células em azul claro</a:t>
          </a:r>
          <a:endParaRPr lang="pt-BR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</xdr:row>
      <xdr:rowOff>47625</xdr:rowOff>
    </xdr:from>
    <xdr:to>
      <xdr:col>15</xdr:col>
      <xdr:colOff>1000125</xdr:colOff>
      <xdr:row>11</xdr:row>
      <xdr:rowOff>295275</xdr:rowOff>
    </xdr:to>
    <xdr:sp macro="" textlink="">
      <xdr:nvSpPr>
        <xdr:cNvPr id="2" name="Retângulo 1"/>
        <xdr:cNvSpPr/>
      </xdr:nvSpPr>
      <xdr:spPr>
        <a:xfrm>
          <a:off x="114300" y="904875"/>
          <a:ext cx="9677400" cy="2857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13</xdr:row>
      <xdr:rowOff>47625</xdr:rowOff>
    </xdr:from>
    <xdr:to>
      <xdr:col>15</xdr:col>
      <xdr:colOff>1000125</xdr:colOff>
      <xdr:row>21</xdr:row>
      <xdr:rowOff>295275</xdr:rowOff>
    </xdr:to>
    <xdr:sp macro="" textlink="">
      <xdr:nvSpPr>
        <xdr:cNvPr id="3" name="Retângulo 2"/>
        <xdr:cNvSpPr/>
      </xdr:nvSpPr>
      <xdr:spPr>
        <a:xfrm>
          <a:off x="114300" y="5086350"/>
          <a:ext cx="9677400" cy="2857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23</xdr:row>
      <xdr:rowOff>0</xdr:rowOff>
    </xdr:from>
    <xdr:to>
      <xdr:col>15</xdr:col>
      <xdr:colOff>1000125</xdr:colOff>
      <xdr:row>24</xdr:row>
      <xdr:rowOff>0</xdr:rowOff>
    </xdr:to>
    <xdr:sp macro="" textlink="">
      <xdr:nvSpPr>
        <xdr:cNvPr id="4" name="Retângulo 3"/>
        <xdr:cNvSpPr/>
      </xdr:nvSpPr>
      <xdr:spPr>
        <a:xfrm>
          <a:off x="114300" y="7591425"/>
          <a:ext cx="9677400" cy="5810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114300</xdr:colOff>
      <xdr:row>25</xdr:row>
      <xdr:rowOff>9525</xdr:rowOff>
    </xdr:from>
    <xdr:to>
      <xdr:col>6</xdr:col>
      <xdr:colOff>123825</xdr:colOff>
      <xdr:row>26</xdr:row>
      <xdr:rowOff>9525</xdr:rowOff>
    </xdr:to>
    <xdr:sp macro="" textlink="">
      <xdr:nvSpPr>
        <xdr:cNvPr id="7" name="Retângulo 6"/>
        <xdr:cNvSpPr/>
      </xdr:nvSpPr>
      <xdr:spPr>
        <a:xfrm>
          <a:off x="114300" y="9753600"/>
          <a:ext cx="3800475" cy="5715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0</xdr:col>
      <xdr:colOff>123825</xdr:colOff>
      <xdr:row>5</xdr:row>
      <xdr:rowOff>209550</xdr:rowOff>
    </xdr:from>
    <xdr:to>
      <xdr:col>16</xdr:col>
      <xdr:colOff>0</xdr:colOff>
      <xdr:row>5</xdr:row>
      <xdr:rowOff>209550</xdr:rowOff>
    </xdr:to>
    <xdr:cxnSp macro="">
      <xdr:nvCxnSpPr>
        <xdr:cNvPr id="9" name="Conector reto 8"/>
        <xdr:cNvCxnSpPr/>
      </xdr:nvCxnSpPr>
      <xdr:spPr>
        <a:xfrm>
          <a:off x="123825" y="1647825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9</xdr:row>
      <xdr:rowOff>228600</xdr:rowOff>
    </xdr:from>
    <xdr:to>
      <xdr:col>16</xdr:col>
      <xdr:colOff>0</xdr:colOff>
      <xdr:row>9</xdr:row>
      <xdr:rowOff>228600</xdr:rowOff>
    </xdr:to>
    <xdr:cxnSp macro="">
      <xdr:nvCxnSpPr>
        <xdr:cNvPr id="10" name="Conector reto 9"/>
        <xdr:cNvCxnSpPr/>
      </xdr:nvCxnSpPr>
      <xdr:spPr>
        <a:xfrm>
          <a:off x="123825" y="2933700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123825</xdr:colOff>
      <xdr:row>15</xdr:row>
      <xdr:rowOff>219075</xdr:rowOff>
    </xdr:from>
    <xdr:to>
      <xdr:col>16</xdr:col>
      <xdr:colOff>0</xdr:colOff>
      <xdr:row>15</xdr:row>
      <xdr:rowOff>219075</xdr:rowOff>
    </xdr:to>
    <xdr:cxnSp macro="">
      <xdr:nvCxnSpPr>
        <xdr:cNvPr id="11" name="Conector reto 10"/>
        <xdr:cNvCxnSpPr/>
      </xdr:nvCxnSpPr>
      <xdr:spPr>
        <a:xfrm>
          <a:off x="123825" y="5838825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19</xdr:row>
      <xdr:rowOff>219075</xdr:rowOff>
    </xdr:from>
    <xdr:to>
      <xdr:col>15</xdr:col>
      <xdr:colOff>1000125</xdr:colOff>
      <xdr:row>19</xdr:row>
      <xdr:rowOff>219075</xdr:rowOff>
    </xdr:to>
    <xdr:cxnSp macro="">
      <xdr:nvCxnSpPr>
        <xdr:cNvPr id="12" name="Conector reto 11"/>
        <xdr:cNvCxnSpPr/>
      </xdr:nvCxnSpPr>
      <xdr:spPr>
        <a:xfrm>
          <a:off x="114300" y="7105650"/>
          <a:ext cx="9677400" cy="0"/>
        </a:xfrm>
        <a:prstGeom prst="line">
          <a:avLst/>
        </a:prstGeom>
        <a:ln w="12700">
          <a:solidFill>
            <a:schemeClr val="accent1">
              <a:lumMod val="75000"/>
            </a:schemeClr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pageSetUpPr fitToPage="1"/>
  </sheetPr>
  <dimension ref="A1:O32"/>
  <sheetViews>
    <sheetView showGridLines="0" tabSelected="1" zoomScale="75" zoomScaleNormal="75" workbookViewId="0">
      <selection activeCell="D5" sqref="D5"/>
    </sheetView>
  </sheetViews>
  <sheetFormatPr defaultRowHeight="15" x14ac:dyDescent="0.25"/>
  <cols>
    <col min="1" max="1" width="50" style="5" customWidth="1"/>
    <col min="2" max="2" width="3.28515625" style="5" customWidth="1"/>
    <col min="3" max="3" width="20.7109375" style="5" customWidth="1"/>
    <col min="4" max="4" width="26.28515625" style="5" customWidth="1"/>
    <col min="5" max="5" width="7.7109375" style="5" customWidth="1"/>
    <col min="6" max="6" width="9.140625" style="5"/>
    <col min="7" max="7" width="12.42578125" style="5" bestFit="1" customWidth="1"/>
    <col min="8" max="14" width="9.140625" style="5"/>
    <col min="15" max="15" width="21.7109375" style="5" hidden="1" customWidth="1"/>
    <col min="16" max="16384" width="9.140625" style="5"/>
  </cols>
  <sheetData>
    <row r="1" spans="1:15" s="3" customFormat="1" ht="23.25" x14ac:dyDescent="0.25">
      <c r="A1" s="1" t="s">
        <v>1</v>
      </c>
      <c r="B1" s="2"/>
      <c r="C1" s="2"/>
      <c r="D1" s="2"/>
      <c r="E1" s="2"/>
    </row>
    <row r="2" spans="1:15" s="3" customFormat="1" ht="21" x14ac:dyDescent="0.25">
      <c r="A2" s="4" t="s">
        <v>18</v>
      </c>
      <c r="B2" s="2"/>
      <c r="C2" s="2"/>
      <c r="D2" s="2"/>
      <c r="E2" s="2"/>
    </row>
    <row r="3" spans="1:15" s="3" customFormat="1" ht="57.75" customHeight="1" x14ac:dyDescent="0.25">
      <c r="A3" s="53" t="s">
        <v>54</v>
      </c>
      <c r="B3" s="2"/>
      <c r="C3" s="30"/>
      <c r="D3" s="2"/>
      <c r="E3" s="2"/>
    </row>
    <row r="4" spans="1:15" ht="24.95" customHeight="1" x14ac:dyDescent="0.25">
      <c r="A4" s="24" t="s">
        <v>15</v>
      </c>
      <c r="B4" s="73" t="s">
        <v>16</v>
      </c>
      <c r="C4" s="74"/>
      <c r="D4" s="58" t="s">
        <v>17</v>
      </c>
      <c r="O4" s="35" t="s">
        <v>50</v>
      </c>
    </row>
    <row r="5" spans="1:15" ht="24.95" customHeight="1" x14ac:dyDescent="0.25">
      <c r="A5" s="77" t="s">
        <v>2</v>
      </c>
      <c r="B5" s="78" t="s">
        <v>19</v>
      </c>
      <c r="C5" s="78"/>
      <c r="D5" s="54">
        <v>0</v>
      </c>
      <c r="E5" s="6"/>
      <c r="G5" s="34">
        <v>2</v>
      </c>
      <c r="J5" s="7"/>
      <c r="O5" s="36" t="s">
        <v>51</v>
      </c>
    </row>
    <row r="6" spans="1:15" ht="24.95" customHeight="1" x14ac:dyDescent="0.25">
      <c r="A6" s="60"/>
      <c r="B6" s="67" t="s">
        <v>20</v>
      </c>
      <c r="C6" s="67"/>
      <c r="D6" s="55">
        <v>0</v>
      </c>
      <c r="E6" s="6"/>
      <c r="O6" s="36" t="s">
        <v>52</v>
      </c>
    </row>
    <row r="7" spans="1:15" ht="24.95" customHeight="1" thickBot="1" x14ac:dyDescent="0.3">
      <c r="A7" s="61"/>
      <c r="B7" s="68" t="s">
        <v>21</v>
      </c>
      <c r="C7" s="68"/>
      <c r="D7" s="56">
        <v>0</v>
      </c>
      <c r="E7" s="6"/>
      <c r="F7" s="72"/>
      <c r="G7" s="72"/>
      <c r="H7" s="72"/>
    </row>
    <row r="8" spans="1:15" ht="24.95" customHeight="1" thickTop="1" x14ac:dyDescent="0.25">
      <c r="A8" s="65" t="s">
        <v>30</v>
      </c>
      <c r="B8" s="66" t="s">
        <v>22</v>
      </c>
      <c r="C8" s="66"/>
      <c r="D8" s="57">
        <v>0</v>
      </c>
      <c r="E8" s="6"/>
      <c r="F8" s="75" t="s">
        <v>49</v>
      </c>
      <c r="G8" s="75"/>
      <c r="H8" s="76"/>
    </row>
    <row r="9" spans="1:15" ht="24.95" customHeight="1" x14ac:dyDescent="0.25">
      <c r="A9" s="60"/>
      <c r="B9" s="67" t="s">
        <v>23</v>
      </c>
      <c r="C9" s="67"/>
      <c r="D9" s="55">
        <v>0</v>
      </c>
      <c r="E9" s="6"/>
      <c r="F9" s="69" t="s">
        <v>53</v>
      </c>
      <c r="G9" s="70"/>
      <c r="H9" s="71"/>
    </row>
    <row r="10" spans="1:15" ht="24.95" customHeight="1" thickBot="1" x14ac:dyDescent="0.3">
      <c r="A10" s="61"/>
      <c r="B10" s="68" t="s">
        <v>24</v>
      </c>
      <c r="C10" s="68"/>
      <c r="D10" s="56">
        <v>0</v>
      </c>
      <c r="E10" s="6"/>
    </row>
    <row r="11" spans="1:15" ht="24.95" customHeight="1" thickTop="1" x14ac:dyDescent="0.25">
      <c r="A11" s="65" t="s">
        <v>3</v>
      </c>
      <c r="B11" s="66" t="s">
        <v>19</v>
      </c>
      <c r="C11" s="66"/>
      <c r="D11" s="57">
        <v>0</v>
      </c>
      <c r="E11" s="6"/>
      <c r="F11" s="33"/>
      <c r="G11" s="33"/>
      <c r="H11" s="33"/>
    </row>
    <row r="12" spans="1:15" ht="24.95" customHeight="1" x14ac:dyDescent="0.25">
      <c r="A12" s="60"/>
      <c r="B12" s="67" t="s">
        <v>20</v>
      </c>
      <c r="C12" s="67"/>
      <c r="D12" s="55">
        <v>0</v>
      </c>
      <c r="E12" s="6"/>
      <c r="F12" s="33"/>
      <c r="G12" s="33"/>
      <c r="H12" s="33"/>
    </row>
    <row r="13" spans="1:15" ht="24.95" customHeight="1" thickBot="1" x14ac:dyDescent="0.3">
      <c r="A13" s="61"/>
      <c r="B13" s="68" t="s">
        <v>21</v>
      </c>
      <c r="C13" s="68"/>
      <c r="D13" s="56">
        <v>0</v>
      </c>
      <c r="E13" s="6"/>
      <c r="F13" s="37"/>
      <c r="G13" s="37"/>
      <c r="H13" s="37"/>
    </row>
    <row r="14" spans="1:15" ht="24.95" customHeight="1" thickTop="1" x14ac:dyDescent="0.25">
      <c r="A14" s="65" t="s">
        <v>4</v>
      </c>
      <c r="B14" s="66" t="s">
        <v>19</v>
      </c>
      <c r="C14" s="66"/>
      <c r="D14" s="57">
        <v>0</v>
      </c>
      <c r="E14" s="6"/>
      <c r="G14" s="7"/>
    </row>
    <row r="15" spans="1:15" ht="24.95" customHeight="1" x14ac:dyDescent="0.25">
      <c r="A15" s="60"/>
      <c r="B15" s="67" t="s">
        <v>20</v>
      </c>
      <c r="C15" s="67"/>
      <c r="D15" s="55">
        <v>0</v>
      </c>
      <c r="E15" s="6"/>
    </row>
    <row r="16" spans="1:15" ht="24.95" customHeight="1" thickBot="1" x14ac:dyDescent="0.3">
      <c r="A16" s="61"/>
      <c r="B16" s="68" t="s">
        <v>21</v>
      </c>
      <c r="C16" s="68"/>
      <c r="D16" s="56">
        <v>0</v>
      </c>
      <c r="E16" s="6"/>
    </row>
    <row r="17" spans="1:5" ht="24.95" customHeight="1" thickTop="1" x14ac:dyDescent="0.25">
      <c r="A17" s="65" t="s">
        <v>5</v>
      </c>
      <c r="B17" s="66" t="s">
        <v>19</v>
      </c>
      <c r="C17" s="66"/>
      <c r="D17" s="57">
        <v>0</v>
      </c>
      <c r="E17" s="6"/>
    </row>
    <row r="18" spans="1:5" ht="24.95" customHeight="1" x14ac:dyDescent="0.25">
      <c r="A18" s="60"/>
      <c r="B18" s="67" t="s">
        <v>20</v>
      </c>
      <c r="C18" s="67"/>
      <c r="D18" s="55">
        <v>0</v>
      </c>
      <c r="E18" s="6"/>
    </row>
    <row r="19" spans="1:5" ht="24.95" customHeight="1" thickBot="1" x14ac:dyDescent="0.3">
      <c r="A19" s="61"/>
      <c r="B19" s="68" t="s">
        <v>21</v>
      </c>
      <c r="C19" s="68"/>
      <c r="D19" s="56">
        <v>0</v>
      </c>
      <c r="E19" s="6"/>
    </row>
    <row r="20" spans="1:5" ht="24.95" customHeight="1" thickTop="1" x14ac:dyDescent="0.25">
      <c r="A20" s="65" t="s">
        <v>6</v>
      </c>
      <c r="B20" s="66" t="s">
        <v>19</v>
      </c>
      <c r="C20" s="66"/>
      <c r="D20" s="57">
        <v>0</v>
      </c>
      <c r="E20" s="6"/>
    </row>
    <row r="21" spans="1:5" ht="24.95" customHeight="1" x14ac:dyDescent="0.25">
      <c r="A21" s="60"/>
      <c r="B21" s="67" t="s">
        <v>20</v>
      </c>
      <c r="C21" s="67"/>
      <c r="D21" s="55">
        <v>0</v>
      </c>
      <c r="E21" s="6"/>
    </row>
    <row r="22" spans="1:5" ht="24.95" customHeight="1" thickBot="1" x14ac:dyDescent="0.3">
      <c r="A22" s="61"/>
      <c r="B22" s="68" t="s">
        <v>21</v>
      </c>
      <c r="C22" s="68"/>
      <c r="D22" s="56">
        <v>0</v>
      </c>
      <c r="E22" s="6"/>
    </row>
    <row r="23" spans="1:5" ht="24.95" customHeight="1" thickTop="1" x14ac:dyDescent="0.25">
      <c r="A23" s="65" t="s">
        <v>7</v>
      </c>
      <c r="B23" s="66" t="s">
        <v>22</v>
      </c>
      <c r="C23" s="66"/>
      <c r="D23" s="57">
        <v>0</v>
      </c>
      <c r="E23" s="6"/>
    </row>
    <row r="24" spans="1:5" ht="24.95" customHeight="1" x14ac:dyDescent="0.25">
      <c r="A24" s="60"/>
      <c r="B24" s="67" t="s">
        <v>23</v>
      </c>
      <c r="C24" s="67"/>
      <c r="D24" s="55">
        <v>0</v>
      </c>
      <c r="E24" s="6"/>
    </row>
    <row r="25" spans="1:5" ht="24.95" customHeight="1" thickBot="1" x14ac:dyDescent="0.3">
      <c r="A25" s="61"/>
      <c r="B25" s="68" t="s">
        <v>24</v>
      </c>
      <c r="C25" s="68"/>
      <c r="D25" s="56">
        <v>0</v>
      </c>
      <c r="E25" s="6"/>
    </row>
    <row r="26" spans="1:5" ht="24.95" customHeight="1" thickTop="1" x14ac:dyDescent="0.25">
      <c r="A26" s="65" t="s">
        <v>8</v>
      </c>
      <c r="B26" s="66" t="s">
        <v>19</v>
      </c>
      <c r="C26" s="66"/>
      <c r="D26" s="57">
        <v>0</v>
      </c>
      <c r="E26" s="6"/>
    </row>
    <row r="27" spans="1:5" ht="24.95" customHeight="1" x14ac:dyDescent="0.25">
      <c r="A27" s="60"/>
      <c r="B27" s="67" t="s">
        <v>25</v>
      </c>
      <c r="C27" s="67"/>
      <c r="D27" s="55">
        <v>0</v>
      </c>
      <c r="E27" s="6"/>
    </row>
    <row r="28" spans="1:5" ht="24.95" customHeight="1" thickBot="1" x14ac:dyDescent="0.3">
      <c r="A28" s="61"/>
      <c r="B28" s="68" t="s">
        <v>26</v>
      </c>
      <c r="C28" s="68"/>
      <c r="D28" s="56">
        <v>0</v>
      </c>
      <c r="E28" s="6"/>
    </row>
    <row r="29" spans="1:5" ht="24.95" customHeight="1" thickTop="1" x14ac:dyDescent="0.25">
      <c r="A29" s="59" t="s">
        <v>9</v>
      </c>
      <c r="B29" s="62" t="s">
        <v>27</v>
      </c>
      <c r="C29" s="62"/>
      <c r="D29" s="57">
        <v>0</v>
      </c>
      <c r="E29" s="6"/>
    </row>
    <row r="30" spans="1:5" ht="24.95" customHeight="1" x14ac:dyDescent="0.25">
      <c r="A30" s="60"/>
      <c r="B30" s="63" t="s">
        <v>28</v>
      </c>
      <c r="C30" s="63"/>
      <c r="D30" s="55">
        <v>0</v>
      </c>
      <c r="E30" s="6"/>
    </row>
    <row r="31" spans="1:5" ht="24.95" customHeight="1" thickBot="1" x14ac:dyDescent="0.3">
      <c r="A31" s="61"/>
      <c r="B31" s="64" t="s">
        <v>29</v>
      </c>
      <c r="C31" s="64"/>
      <c r="D31" s="56">
        <v>0</v>
      </c>
      <c r="E31" s="6"/>
    </row>
    <row r="32" spans="1:5" ht="11.25" customHeight="1" thickTop="1" x14ac:dyDescent="0.25">
      <c r="E32" s="7"/>
    </row>
  </sheetData>
  <sheetProtection algorithmName="SHA-512" hashValue="gOw4DLDVPqAqc1f+ArqgGrnPsAUtpXT8qmE/pB+AxTqYz0vTziYO85lxxVSk6dRMYvcYgQTayR9xdNL21YKuOg==" saltValue="3Wersx8KlDf9SsPT2NF/zg==" spinCount="100000" sheet="1" objects="1" scenarios="1" selectLockedCells="1"/>
  <mergeCells count="40">
    <mergeCell ref="F9:H9"/>
    <mergeCell ref="F7:H7"/>
    <mergeCell ref="B4:C4"/>
    <mergeCell ref="F8:H8"/>
    <mergeCell ref="A5:A7"/>
    <mergeCell ref="B5:C5"/>
    <mergeCell ref="B6:C6"/>
    <mergeCell ref="B7:C7"/>
    <mergeCell ref="A17:A19"/>
    <mergeCell ref="B17:C17"/>
    <mergeCell ref="B18:C18"/>
    <mergeCell ref="B19:C19"/>
    <mergeCell ref="A8:A10"/>
    <mergeCell ref="B8:C8"/>
    <mergeCell ref="B9:C9"/>
    <mergeCell ref="B10:C10"/>
    <mergeCell ref="A14:A16"/>
    <mergeCell ref="B14:C14"/>
    <mergeCell ref="B15:C15"/>
    <mergeCell ref="B16:C16"/>
    <mergeCell ref="A11:A13"/>
    <mergeCell ref="B11:C11"/>
    <mergeCell ref="B12:C12"/>
    <mergeCell ref="B13:C13"/>
    <mergeCell ref="A29:A31"/>
    <mergeCell ref="B29:C29"/>
    <mergeCell ref="B30:C30"/>
    <mergeCell ref="B31:C31"/>
    <mergeCell ref="A20:A22"/>
    <mergeCell ref="B20:C20"/>
    <mergeCell ref="B21:C21"/>
    <mergeCell ref="B22:C22"/>
    <mergeCell ref="A26:A28"/>
    <mergeCell ref="B26:C26"/>
    <mergeCell ref="B27:C27"/>
    <mergeCell ref="B28:C28"/>
    <mergeCell ref="A23:A25"/>
    <mergeCell ref="B23:C23"/>
    <mergeCell ref="B24:C24"/>
    <mergeCell ref="B25:C25"/>
  </mergeCells>
  <pageMargins left="0.39370078740157483" right="0.39370078740157483" top="0.39370078740157483" bottom="0.39370078740157483" header="0.19685039370078741" footer="0.19685039370078741"/>
  <pageSetup paperSize="9" scale="69" orientation="landscape" r:id="rId1"/>
  <headerFooter>
    <oddFooter>&amp;L&amp;"-,Itálico"&amp;9Simulação de cálculo do CRoper&amp;R&amp;"-,Itálico"&amp;9&amp;D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pageSetUpPr fitToPage="1"/>
  </sheetPr>
  <dimension ref="A1:Q30"/>
  <sheetViews>
    <sheetView showGridLines="0" zoomScale="75" zoomScaleNormal="75" workbookViewId="0">
      <selection activeCell="AF6" sqref="AF6"/>
    </sheetView>
  </sheetViews>
  <sheetFormatPr defaultRowHeight="15" x14ac:dyDescent="0.25"/>
  <cols>
    <col min="1" max="1" width="3.5703125" style="5" customWidth="1"/>
    <col min="2" max="2" width="16.85546875" style="5" customWidth="1"/>
    <col min="3" max="3" width="8.7109375" style="5" customWidth="1"/>
    <col min="4" max="4" width="6.28515625" style="5" customWidth="1"/>
    <col min="5" max="5" width="3.7109375" style="5" customWidth="1"/>
    <col min="6" max="6" width="17.7109375" style="5" customWidth="1"/>
    <col min="7" max="7" width="3.7109375" style="5" customWidth="1"/>
    <col min="8" max="8" width="12.28515625" style="5" customWidth="1"/>
    <col min="9" max="9" width="3.7109375" style="5" customWidth="1"/>
    <col min="10" max="10" width="17.7109375" style="5" customWidth="1"/>
    <col min="11" max="11" width="3.7109375" style="5" customWidth="1"/>
    <col min="12" max="12" width="8.7109375" style="5" customWidth="1"/>
    <col min="13" max="13" width="3.7109375" style="5" customWidth="1"/>
    <col min="14" max="14" width="9.7109375" style="5" customWidth="1"/>
    <col min="15" max="15" width="11.7109375" style="5" customWidth="1"/>
    <col min="16" max="16" width="15.140625" style="5" customWidth="1"/>
    <col min="17" max="17" width="9.140625" style="5"/>
    <col min="18" max="18" width="12.85546875" style="5" customWidth="1"/>
    <col min="19" max="19" width="14.7109375" style="5" customWidth="1"/>
    <col min="20" max="20" width="15.7109375" style="5" customWidth="1"/>
    <col min="21" max="16384" width="9.140625" style="5"/>
  </cols>
  <sheetData>
    <row r="1" spans="1:17" ht="23.25" x14ac:dyDescent="0.25">
      <c r="A1" s="1" t="s">
        <v>1</v>
      </c>
      <c r="H1" s="38"/>
      <c r="I1" s="38"/>
      <c r="J1" s="38"/>
      <c r="K1" s="38"/>
      <c r="L1" s="38"/>
      <c r="M1" s="38"/>
      <c r="N1" s="38"/>
      <c r="O1" s="38"/>
      <c r="P1" s="38"/>
    </row>
    <row r="2" spans="1:17" ht="24.75" customHeight="1" x14ac:dyDescent="0.25">
      <c r="A2" s="4" t="s">
        <v>55</v>
      </c>
      <c r="H2" s="38"/>
      <c r="I2" s="38"/>
      <c r="J2" s="38"/>
      <c r="K2" s="38"/>
      <c r="L2" s="38"/>
      <c r="M2" s="38"/>
      <c r="N2" s="38"/>
      <c r="O2" s="38"/>
      <c r="P2" s="38"/>
    </row>
    <row r="3" spans="1:17" ht="20.100000000000001" customHeight="1" x14ac:dyDescent="0.25">
      <c r="A3" s="8"/>
      <c r="B3" s="8"/>
      <c r="C3" s="8"/>
      <c r="D3" s="8"/>
      <c r="E3" s="8"/>
      <c r="F3" s="8"/>
      <c r="G3" s="8"/>
      <c r="H3" s="39"/>
      <c r="I3" s="39"/>
      <c r="J3" s="39"/>
      <c r="K3" s="39"/>
      <c r="L3" s="39"/>
      <c r="M3" s="39"/>
      <c r="N3" s="39"/>
      <c r="O3" s="39"/>
      <c r="P3" s="38"/>
    </row>
    <row r="4" spans="1:17" ht="15.95" customHeight="1" x14ac:dyDescent="0.25">
      <c r="A4" s="10"/>
      <c r="B4" s="12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3"/>
      <c r="Q4" s="11"/>
    </row>
    <row r="5" spans="1:17" ht="30" customHeight="1" x14ac:dyDescent="0.25">
      <c r="A5" s="10"/>
      <c r="B5" s="15" t="s">
        <v>10</v>
      </c>
      <c r="C5" s="16" t="s">
        <v>11</v>
      </c>
      <c r="D5" s="21">
        <v>0.3</v>
      </c>
      <c r="E5" s="25" t="s">
        <v>0</v>
      </c>
      <c r="F5" s="81" t="s">
        <v>34</v>
      </c>
      <c r="G5" s="81"/>
      <c r="H5" s="40" t="s">
        <v>43</v>
      </c>
      <c r="I5" s="83" t="s">
        <v>35</v>
      </c>
      <c r="J5" s="83"/>
      <c r="K5" s="40" t="s">
        <v>38</v>
      </c>
      <c r="L5" s="79" t="s">
        <v>39</v>
      </c>
      <c r="M5" s="79"/>
      <c r="N5" s="79"/>
      <c r="O5" s="41" t="s">
        <v>42</v>
      </c>
      <c r="P5" s="38"/>
    </row>
    <row r="6" spans="1:17" ht="30" customHeight="1" x14ac:dyDescent="0.25">
      <c r="A6" s="10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9"/>
      <c r="O6" s="9"/>
      <c r="P6" s="38"/>
    </row>
    <row r="7" spans="1:17" ht="30" customHeight="1" x14ac:dyDescent="0.25">
      <c r="A7" s="14"/>
      <c r="B7" s="15" t="s">
        <v>12</v>
      </c>
      <c r="C7" s="31">
        <v>2.5000000000000001E-3</v>
      </c>
      <c r="D7" s="16" t="s">
        <v>31</v>
      </c>
      <c r="E7" s="81" t="s">
        <v>33</v>
      </c>
      <c r="F7" s="81"/>
      <c r="G7" s="22" t="s">
        <v>44</v>
      </c>
      <c r="H7" s="42"/>
      <c r="I7" s="82" t="s">
        <v>36</v>
      </c>
      <c r="J7" s="82"/>
      <c r="K7" s="43" t="s">
        <v>14</v>
      </c>
      <c r="L7" s="44">
        <v>1.1000000000000001</v>
      </c>
      <c r="M7" s="45" t="s">
        <v>0</v>
      </c>
      <c r="N7" s="80" t="s">
        <v>40</v>
      </c>
      <c r="O7" s="80"/>
      <c r="P7" s="46" t="s">
        <v>45</v>
      </c>
      <c r="Q7" s="17"/>
    </row>
    <row r="8" spans="1:17" ht="9.9499999999999993" customHeight="1" x14ac:dyDescent="0.25">
      <c r="A8" s="14"/>
      <c r="B8" s="15"/>
      <c r="C8" s="20"/>
      <c r="D8" s="16"/>
      <c r="E8" s="16"/>
      <c r="F8" s="26"/>
      <c r="G8" s="7"/>
      <c r="H8" s="9"/>
      <c r="I8" s="9"/>
      <c r="J8" s="9"/>
      <c r="K8" s="44"/>
      <c r="L8" s="47"/>
      <c r="M8" s="47"/>
      <c r="N8" s="47"/>
      <c r="O8" s="47"/>
      <c r="P8" s="48"/>
    </row>
    <row r="9" spans="1:17" ht="30" customHeight="1" x14ac:dyDescent="0.25">
      <c r="A9" s="14"/>
      <c r="B9" s="15"/>
      <c r="C9" s="31">
        <v>6.7000000000000002E-3</v>
      </c>
      <c r="D9" s="16" t="s">
        <v>31</v>
      </c>
      <c r="E9" s="81" t="s">
        <v>32</v>
      </c>
      <c r="F9" s="81"/>
      <c r="G9" s="22" t="s">
        <v>44</v>
      </c>
      <c r="H9" s="42"/>
      <c r="I9" s="82" t="s">
        <v>37</v>
      </c>
      <c r="J9" s="82"/>
      <c r="K9" s="43" t="s">
        <v>14</v>
      </c>
      <c r="L9" s="44">
        <f>fcresc</f>
        <v>1.1000000000000001</v>
      </c>
      <c r="M9" s="45" t="s">
        <v>0</v>
      </c>
      <c r="N9" s="80" t="s">
        <v>41</v>
      </c>
      <c r="O9" s="80"/>
      <c r="P9" s="46" t="s">
        <v>46</v>
      </c>
      <c r="Q9" s="17"/>
    </row>
    <row r="10" spans="1:17" ht="30" customHeight="1" x14ac:dyDescent="0.25">
      <c r="C10" s="7"/>
      <c r="D10" s="7"/>
      <c r="E10" s="7"/>
      <c r="F10" s="7"/>
      <c r="G10" s="7"/>
      <c r="H10" s="9"/>
      <c r="I10" s="9"/>
      <c r="J10" s="9"/>
      <c r="K10" s="9"/>
      <c r="L10" s="9"/>
      <c r="M10" s="9"/>
      <c r="N10" s="9"/>
      <c r="O10" s="9"/>
      <c r="P10" s="9"/>
    </row>
    <row r="11" spans="1:17" ht="30" customHeight="1" x14ac:dyDescent="0.25">
      <c r="B11" s="15" t="s">
        <v>13</v>
      </c>
      <c r="C11" s="31">
        <v>8.0000000000000004E-4</v>
      </c>
      <c r="D11" s="17" t="s">
        <v>0</v>
      </c>
      <c r="E11" s="81" t="s">
        <v>47</v>
      </c>
      <c r="F11" s="81"/>
      <c r="G11" s="22" t="s">
        <v>44</v>
      </c>
      <c r="H11" s="31">
        <v>4.1000000000000003E-3</v>
      </c>
      <c r="I11" s="49" t="s">
        <v>0</v>
      </c>
      <c r="J11" s="83" t="s">
        <v>48</v>
      </c>
      <c r="K11" s="83"/>
      <c r="L11" s="40"/>
      <c r="M11" s="40"/>
      <c r="N11" s="40"/>
      <c r="O11" s="40"/>
      <c r="P11" s="48"/>
    </row>
    <row r="12" spans="1:17" ht="24.95" customHeight="1" x14ac:dyDescent="0.25">
      <c r="B12" s="12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3"/>
      <c r="Q12" s="9"/>
    </row>
    <row r="13" spans="1:17" ht="35.1" customHeight="1" x14ac:dyDescent="0.25">
      <c r="H13" s="38"/>
      <c r="I13" s="38"/>
      <c r="J13" s="38"/>
      <c r="K13" s="38"/>
      <c r="L13" s="38"/>
      <c r="M13" s="38"/>
      <c r="N13" s="38"/>
      <c r="O13" s="38"/>
      <c r="P13" s="38"/>
    </row>
    <row r="14" spans="1:17" ht="15.95" customHeight="1" x14ac:dyDescent="0.25">
      <c r="A14" s="10"/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3"/>
      <c r="Q14" s="11"/>
    </row>
    <row r="15" spans="1:17" ht="30" customHeight="1" x14ac:dyDescent="0.25">
      <c r="A15" s="10"/>
      <c r="B15" s="15" t="s">
        <v>10</v>
      </c>
      <c r="C15" s="16" t="s">
        <v>11</v>
      </c>
      <c r="D15" s="21">
        <f>fBSCR</f>
        <v>0.3</v>
      </c>
      <c r="E15" s="25" t="s">
        <v>0</v>
      </c>
      <c r="F15" s="86" t="str">
        <f>IF(ISNUMBER(CRoutros),CRoutros,"Não Disponível")</f>
        <v>Não Disponível</v>
      </c>
      <c r="G15" s="86"/>
      <c r="H15" s="40" t="s">
        <v>43</v>
      </c>
      <c r="I15" s="83" t="s">
        <v>35</v>
      </c>
      <c r="J15" s="83"/>
      <c r="K15" s="40" t="s">
        <v>38</v>
      </c>
      <c r="L15" s="79" t="s">
        <v>39</v>
      </c>
      <c r="M15" s="79"/>
      <c r="N15" s="79"/>
      <c r="O15" s="41" t="s">
        <v>42</v>
      </c>
      <c r="P15" s="38"/>
    </row>
    <row r="16" spans="1:17" ht="30" customHeight="1" x14ac:dyDescent="0.25">
      <c r="A16" s="10"/>
      <c r="C16" s="7"/>
      <c r="D16" s="7"/>
      <c r="E16" s="7"/>
      <c r="F16" s="7"/>
      <c r="G16" s="7"/>
      <c r="H16" s="9"/>
      <c r="I16" s="9"/>
      <c r="J16" s="9"/>
      <c r="K16" s="9"/>
      <c r="L16" s="9"/>
      <c r="M16" s="9"/>
      <c r="N16" s="9"/>
      <c r="O16" s="9"/>
      <c r="P16" s="38"/>
    </row>
    <row r="17" spans="1:17" ht="30" customHeight="1" x14ac:dyDescent="0.25">
      <c r="A17" s="14"/>
      <c r="B17" s="15" t="s">
        <v>12</v>
      </c>
      <c r="C17" s="31">
        <f>fpremVida</f>
        <v>2.5000000000000001E-3</v>
      </c>
      <c r="D17" s="16" t="s">
        <v>31</v>
      </c>
      <c r="E17" s="84">
        <f>'Entrada de Dados'!D5 + 'Entrada de Dados'!D11 + 'Entrada de Dados'!D14 + 'Entrada de Dados'!D17 + 'Entrada de Dados'!D20 + 'Entrada de Dados'!D26</f>
        <v>0</v>
      </c>
      <c r="F17" s="84"/>
      <c r="G17" s="22" t="s">
        <v>44</v>
      </c>
      <c r="H17" s="42"/>
      <c r="I17" s="85">
        <f>E17</f>
        <v>0</v>
      </c>
      <c r="J17" s="85"/>
      <c r="K17" s="43" t="s">
        <v>14</v>
      </c>
      <c r="L17" s="44">
        <f>fcresc</f>
        <v>1.1000000000000001</v>
      </c>
      <c r="M17" s="45" t="s">
        <v>0</v>
      </c>
      <c r="N17" s="85">
        <f>'Entrada de Dados'!D6 + 'Entrada de Dados'!D12 + 'Entrada de Dados'!D15 + 'Entrada de Dados'!D18 + 'Entrada de Dados'!D21 + 'Entrada de Dados'!D27</f>
        <v>0</v>
      </c>
      <c r="O17" s="85"/>
      <c r="P17" s="46" t="s">
        <v>45</v>
      </c>
      <c r="Q17" s="17"/>
    </row>
    <row r="18" spans="1:17" ht="9.9499999999999993" customHeight="1" x14ac:dyDescent="0.25">
      <c r="A18" s="14"/>
      <c r="B18" s="15"/>
      <c r="C18" s="20"/>
      <c r="D18" s="16"/>
      <c r="E18" s="27"/>
      <c r="F18" s="28"/>
      <c r="G18" s="7"/>
      <c r="H18" s="9"/>
      <c r="I18" s="50"/>
      <c r="J18" s="50"/>
      <c r="K18" s="44"/>
      <c r="L18" s="47"/>
      <c r="M18" s="47"/>
      <c r="N18" s="51"/>
      <c r="O18" s="51"/>
      <c r="P18" s="48"/>
    </row>
    <row r="19" spans="1:17" ht="30" customHeight="1" x14ac:dyDescent="0.25">
      <c r="A19" s="14"/>
      <c r="B19" s="15"/>
      <c r="C19" s="31">
        <f>fpremNaoVida</f>
        <v>6.7000000000000002E-3</v>
      </c>
      <c r="D19" s="16" t="s">
        <v>31</v>
      </c>
      <c r="E19" s="84">
        <f>'Entrada de Dados'!D8 + 'Entrada de Dados'!D23 + 'Entrada de Dados'!D29</f>
        <v>0</v>
      </c>
      <c r="F19" s="84"/>
      <c r="G19" s="22" t="s">
        <v>44</v>
      </c>
      <c r="H19" s="42"/>
      <c r="I19" s="85">
        <f>E19</f>
        <v>0</v>
      </c>
      <c r="J19" s="85"/>
      <c r="K19" s="43" t="s">
        <v>14</v>
      </c>
      <c r="L19" s="44">
        <f>fcresc</f>
        <v>1.1000000000000001</v>
      </c>
      <c r="M19" s="45" t="s">
        <v>0</v>
      </c>
      <c r="N19" s="85">
        <f>'Entrada de Dados'!D9 + 'Entrada de Dados'!D24 + 'Entrada de Dados'!D30</f>
        <v>0</v>
      </c>
      <c r="O19" s="85"/>
      <c r="P19" s="46" t="s">
        <v>46</v>
      </c>
      <c r="Q19" s="17"/>
    </row>
    <row r="20" spans="1:17" ht="30" customHeight="1" x14ac:dyDescent="0.25">
      <c r="C20" s="7"/>
      <c r="D20" s="7"/>
      <c r="E20" s="7"/>
      <c r="F20" s="7"/>
      <c r="G20" s="7"/>
      <c r="H20" s="9"/>
      <c r="I20" s="9"/>
      <c r="J20" s="9"/>
      <c r="K20" s="9"/>
      <c r="L20" s="9"/>
      <c r="M20" s="9"/>
      <c r="N20" s="9"/>
      <c r="O20" s="9"/>
      <c r="P20" s="9"/>
    </row>
    <row r="21" spans="1:17" ht="30" customHeight="1" x14ac:dyDescent="0.25">
      <c r="B21" s="15" t="s">
        <v>13</v>
      </c>
      <c r="C21" s="31">
        <f>fprovVida</f>
        <v>8.0000000000000004E-4</v>
      </c>
      <c r="D21" s="17" t="s">
        <v>0</v>
      </c>
      <c r="E21" s="86">
        <f>MAX(0,'Entrada de Dados'!D7) + MAX(0,'Entrada de Dados'!D13) + MAX(0,'Entrada de Dados'!D16) + MAX(0,'Entrada de Dados'!D19) + MAX(0,'Entrada de Dados'!D22) + MAX(0,'Entrada de Dados'!D28)</f>
        <v>0</v>
      </c>
      <c r="F21" s="86"/>
      <c r="G21" s="22" t="s">
        <v>44</v>
      </c>
      <c r="H21" s="31">
        <f>fprovNaoVida</f>
        <v>4.1000000000000003E-3</v>
      </c>
      <c r="I21" s="49" t="s">
        <v>0</v>
      </c>
      <c r="J21" s="87">
        <f>MAX(0,'Entrada de Dados'!D10) + MAX(0,'Entrada de Dados'!D25) + MAX(0,'Entrada de Dados'!D31)</f>
        <v>0</v>
      </c>
      <c r="K21" s="87"/>
      <c r="L21" s="40"/>
      <c r="M21" s="40"/>
      <c r="N21" s="40"/>
      <c r="O21" s="40"/>
      <c r="P21" s="48"/>
    </row>
    <row r="22" spans="1:17" ht="24.95" customHeight="1" x14ac:dyDescent="0.25">
      <c r="B22" s="12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3"/>
      <c r="Q22" s="9"/>
    </row>
    <row r="23" spans="1:17" ht="35.1" customHeight="1" x14ac:dyDescent="0.25">
      <c r="A23" s="8"/>
      <c r="B23" s="8"/>
      <c r="C23" s="8"/>
      <c r="D23" s="8"/>
      <c r="E23" s="8"/>
      <c r="F23" s="8"/>
      <c r="G23" s="8"/>
      <c r="H23" s="39"/>
      <c r="I23" s="39"/>
      <c r="J23" s="39"/>
      <c r="K23" s="39"/>
      <c r="L23" s="39"/>
      <c r="M23" s="39"/>
      <c r="N23" s="39"/>
      <c r="O23" s="39"/>
      <c r="P23" s="38"/>
    </row>
    <row r="24" spans="1:17" ht="45" customHeight="1" x14ac:dyDescent="0.25">
      <c r="A24" s="10"/>
      <c r="B24" s="15" t="s">
        <v>10</v>
      </c>
      <c r="C24" s="16" t="s">
        <v>11</v>
      </c>
      <c r="D24" s="86" t="str">
        <f>IF(ISNUMBER(CRoutros),D15*F15,"Não Disponível")</f>
        <v>Não Disponível</v>
      </c>
      <c r="E24" s="86"/>
      <c r="F24" s="86"/>
      <c r="G24" s="32"/>
      <c r="H24" s="40" t="s">
        <v>43</v>
      </c>
      <c r="I24" s="87">
        <f>C17* (E17 + MAX(0,I17 - L17*N17)) + C19 * (E19 + MAX(0, I19 - L19 * N19))</f>
        <v>0</v>
      </c>
      <c r="J24" s="87"/>
      <c r="K24" s="40" t="s">
        <v>38</v>
      </c>
      <c r="L24" s="87">
        <f>C21 * E21  +  H21 * J21</f>
        <v>0</v>
      </c>
      <c r="M24" s="87"/>
      <c r="N24" s="87"/>
      <c r="O24" s="41" t="s">
        <v>42</v>
      </c>
      <c r="P24" s="38"/>
    </row>
    <row r="25" spans="1:17" ht="35.1" customHeight="1" x14ac:dyDescent="0.25">
      <c r="A25" s="10"/>
      <c r="C25" s="7"/>
      <c r="D25" s="7"/>
      <c r="E25" s="7"/>
      <c r="F25" s="7"/>
      <c r="G25" s="7"/>
      <c r="H25" s="9"/>
      <c r="I25" s="9"/>
      <c r="J25" s="52"/>
      <c r="K25" s="9"/>
      <c r="L25" s="9"/>
      <c r="M25" s="9"/>
      <c r="N25" s="9"/>
      <c r="O25" s="9"/>
      <c r="P25" s="38"/>
    </row>
    <row r="26" spans="1:17" ht="45" customHeight="1" x14ac:dyDescent="0.25">
      <c r="A26" s="14"/>
      <c r="B26" s="15" t="s">
        <v>10</v>
      </c>
      <c r="C26" s="88">
        <f>IF(ISNUMBER(CRoutros),MIN(D24, MAX(I24,L24)),  MAX(I24,L24))</f>
        <v>0</v>
      </c>
      <c r="D26" s="88"/>
      <c r="E26" s="88"/>
      <c r="F26" s="88"/>
      <c r="G26" s="32"/>
      <c r="H26" s="89" t="str">
        <f>IF(ISNUMBER(CRoutros),"",CONCATENATE("O CRoper calculado não considerou o limite superior de (",TEXT(fBSCR,"0%")," x CRoutros), conforme previsto na fórmula padrão da Resolução CNSP nº 321/2015 !!!"))</f>
        <v>O CRoper calculado não considerou o limite superior de (30% x CRoutros), conforme previsto na fórmula padrão da Resolução CNSP nº 321/2015 !!!</v>
      </c>
      <c r="I26" s="89"/>
      <c r="J26" s="89"/>
      <c r="K26" s="89"/>
      <c r="L26" s="89"/>
      <c r="M26" s="89"/>
      <c r="N26" s="89"/>
      <c r="O26" s="89"/>
      <c r="P26" s="89"/>
      <c r="Q26" s="17"/>
    </row>
    <row r="27" spans="1:17" ht="30" customHeight="1" x14ac:dyDescent="0.25">
      <c r="A27" s="14"/>
      <c r="B27" s="15"/>
      <c r="C27" s="31"/>
      <c r="D27" s="16"/>
      <c r="E27" s="84"/>
      <c r="F27" s="84"/>
      <c r="G27" s="22"/>
      <c r="H27" s="22"/>
      <c r="I27" s="84"/>
      <c r="J27" s="84"/>
      <c r="K27" s="23"/>
      <c r="L27" s="21"/>
      <c r="M27" s="25"/>
      <c r="N27" s="84"/>
      <c r="O27" s="84"/>
      <c r="P27" s="18"/>
      <c r="Q27" s="17"/>
    </row>
    <row r="28" spans="1:17" ht="30" customHeight="1" x14ac:dyDescent="0.2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1:17" ht="30" customHeight="1" x14ac:dyDescent="0.25">
      <c r="B29" s="15"/>
      <c r="C29" s="31"/>
      <c r="D29" s="17"/>
      <c r="E29" s="86"/>
      <c r="F29" s="86"/>
      <c r="G29" s="22"/>
      <c r="H29" s="31"/>
      <c r="I29" s="29"/>
      <c r="J29" s="86"/>
      <c r="K29" s="86"/>
      <c r="L29" s="16"/>
      <c r="M29" s="16"/>
      <c r="N29" s="16"/>
      <c r="O29" s="16"/>
      <c r="P29" s="17"/>
    </row>
    <row r="30" spans="1:17" ht="24.95" customHeight="1" x14ac:dyDescent="0.25">
      <c r="B30" s="12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3"/>
      <c r="Q30" s="9"/>
    </row>
  </sheetData>
  <sheetProtection algorithmName="SHA-512" hashValue="38hpjzoRvuMl1jLIEHt9EsC+Pn5WkWD1nsUHAT/4FETExF5nxsVv2xA1vvvbEeefkvggClpiceQfyNJ6EuDyuw==" saltValue="yyGzyB/eQgRyxritPdGLsA==" spinCount="100000" sheet="1" objects="1" scenarios="1" selectLockedCells="1"/>
  <mergeCells count="32">
    <mergeCell ref="E29:F29"/>
    <mergeCell ref="J29:K29"/>
    <mergeCell ref="E21:F21"/>
    <mergeCell ref="J21:K21"/>
    <mergeCell ref="I24:J24"/>
    <mergeCell ref="D24:F24"/>
    <mergeCell ref="C26:F26"/>
    <mergeCell ref="H26:P26"/>
    <mergeCell ref="E27:F27"/>
    <mergeCell ref="I27:J27"/>
    <mergeCell ref="N27:O27"/>
    <mergeCell ref="L24:N24"/>
    <mergeCell ref="L15:N15"/>
    <mergeCell ref="E17:F17"/>
    <mergeCell ref="I17:J17"/>
    <mergeCell ref="N17:O17"/>
    <mergeCell ref="E19:F19"/>
    <mergeCell ref="I19:J19"/>
    <mergeCell ref="N19:O19"/>
    <mergeCell ref="F15:G15"/>
    <mergeCell ref="I15:J15"/>
    <mergeCell ref="L5:N5"/>
    <mergeCell ref="N7:O7"/>
    <mergeCell ref="N9:O9"/>
    <mergeCell ref="E11:F11"/>
    <mergeCell ref="I7:J7"/>
    <mergeCell ref="I9:J9"/>
    <mergeCell ref="I5:J5"/>
    <mergeCell ref="J11:K11"/>
    <mergeCell ref="E7:F7"/>
    <mergeCell ref="E9:F9"/>
    <mergeCell ref="F5:G5"/>
  </mergeCells>
  <pageMargins left="0.39370078740157483" right="0.39370078740157483" top="0.78740157480314965" bottom="0.78740157480314965" header="0.31496062992125984" footer="0.31496062992125984"/>
  <pageSetup paperSize="9" scale="64" orientation="portrait" r:id="rId1"/>
  <headerFooter>
    <oddFooter>&amp;L&amp;"-,Negrito itálico"&amp;9Simulação de cálculo do CRoper&amp;R&amp;"-,Negrito itálico"&amp;9&amp;D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9</vt:i4>
      </vt:variant>
    </vt:vector>
  </HeadingPairs>
  <TitlesOfParts>
    <vt:vector size="11" baseType="lpstr">
      <vt:lpstr>Entrada de Dados</vt:lpstr>
      <vt:lpstr>Cálculo CRoper</vt:lpstr>
      <vt:lpstr>'Cálculo CRoper'!Area_de_impressao</vt:lpstr>
      <vt:lpstr>'Entrada de Dados'!Area_de_impressao</vt:lpstr>
      <vt:lpstr>CRoutros</vt:lpstr>
      <vt:lpstr>'Cálculo CRoper'!fBSCR</vt:lpstr>
      <vt:lpstr>'Cálculo CRoper'!fcresc</vt:lpstr>
      <vt:lpstr>'Cálculo CRoper'!fpremNaoVida</vt:lpstr>
      <vt:lpstr>'Cálculo CRoper'!fpremVida</vt:lpstr>
      <vt:lpstr>'Cálculo CRoper'!fprovNaoVida</vt:lpstr>
      <vt:lpstr>'Cálculo CRoper'!fprovVida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vitorh</dc:creator>
  <cp:lastModifiedBy>marconicj</cp:lastModifiedBy>
  <cp:lastPrinted>2013-03-22T17:51:26Z</cp:lastPrinted>
  <dcterms:created xsi:type="dcterms:W3CDTF">2013-03-21T18:16:15Z</dcterms:created>
  <dcterms:modified xsi:type="dcterms:W3CDTF">2015-08-03T20:00:37Z</dcterms:modified>
</cp:coreProperties>
</file>