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dfs01\novacorp\DISOL\CGMOP\CORIS\CORIS Arquivos\Calculo do CMR\Scripts\CRCred\"/>
    </mc:Choice>
  </mc:AlternateContent>
  <bookViews>
    <workbookView xWindow="0" yWindow="0" windowWidth="28800" windowHeight="12435"/>
  </bookViews>
  <sheets>
    <sheet name="Parcela 1 - EAPC (Q87)" sheetId="3" r:id="rId1"/>
    <sheet name="Parcela 2  - Q90" sheetId="6" r:id="rId2"/>
    <sheet name="Cálculo CRcred" sheetId="4" r:id="rId3"/>
  </sheets>
  <externalReferences>
    <externalReference r:id="rId4"/>
  </externalReferences>
  <definedNames>
    <definedName name="_xlnm.Print_Area" localSheetId="2">'Cálculo CRcred'!$A:$D</definedName>
    <definedName name="_xlnm.Print_Area" localSheetId="0">'Parcela 1 - EAPC (Q87)'!$A:$N</definedName>
    <definedName name="_xlnm.Print_Area" localSheetId="1">'Parcela 2  - Q90'!$A:$E</definedName>
    <definedName name="TabCACred1">'[1]Cálculo CRcred'!$B$14:EU$163</definedName>
    <definedName name="TabExposicao">'[1]Cálculo CRcred'!$B$9:$EV$10</definedName>
    <definedName name="_xlnm.Print_Titles" localSheetId="1">'Parcela 2  - Q90'!$1:$4</definedName>
  </definedNames>
  <calcPr calcId="152511"/>
</workbook>
</file>

<file path=xl/calcChain.xml><?xml version="1.0" encoding="utf-8"?>
<calcChain xmlns="http://schemas.openxmlformats.org/spreadsheetml/2006/main">
  <c r="B54" i="6" l="1"/>
  <c r="D53" i="6" s="1"/>
  <c r="D52" i="6"/>
  <c r="B51" i="6"/>
  <c r="B52" i="6" s="1"/>
  <c r="B49" i="6"/>
  <c r="E49" i="6" s="1"/>
  <c r="B46" i="6"/>
  <c r="E46" i="6" s="1"/>
  <c r="B45" i="6"/>
  <c r="E45" i="6" s="1"/>
  <c r="B43" i="6"/>
  <c r="E43" i="6" s="1"/>
  <c r="B40" i="6"/>
  <c r="E40" i="6" s="1"/>
  <c r="B38" i="6"/>
  <c r="E38" i="6" s="1"/>
  <c r="B36" i="6"/>
  <c r="E36" i="6" s="1"/>
  <c r="B34" i="6"/>
  <c r="E34" i="6" s="1"/>
  <c r="B32" i="6"/>
  <c r="E32" i="6" s="1"/>
  <c r="B30" i="6"/>
  <c r="E30" i="6" s="1"/>
  <c r="B28" i="6"/>
  <c r="E28" i="6" s="1"/>
  <c r="B26" i="6"/>
  <c r="E26" i="6" s="1"/>
  <c r="D25" i="6"/>
  <c r="B25" i="6"/>
  <c r="B23" i="6"/>
  <c r="B24" i="6" s="1"/>
  <c r="E24" i="6" s="1"/>
  <c r="B22" i="6"/>
  <c r="E22" i="6" s="1"/>
  <c r="B21" i="6"/>
  <c r="E21" i="6" s="1"/>
  <c r="B19" i="6"/>
  <c r="B20" i="6" s="1"/>
  <c r="E20" i="6" s="1"/>
  <c r="B18" i="6"/>
  <c r="E18" i="6" s="1"/>
  <c r="B16" i="6"/>
  <c r="B17" i="6" s="1"/>
  <c r="E17" i="6" s="1"/>
  <c r="B14" i="6"/>
  <c r="B15" i="6" s="1"/>
  <c r="E15" i="6" s="1"/>
  <c r="B12" i="6"/>
  <c r="B13" i="6" s="1"/>
  <c r="E13" i="6" s="1"/>
  <c r="B10" i="6"/>
  <c r="B11" i="6" s="1"/>
  <c r="E11" i="6" s="1"/>
  <c r="B8" i="6"/>
  <c r="B9" i="6" s="1"/>
  <c r="E9" i="6" s="1"/>
  <c r="B7" i="6"/>
  <c r="E7" i="6" s="1"/>
  <c r="B6" i="6"/>
  <c r="E6" i="6" s="1"/>
  <c r="B5" i="6"/>
  <c r="E5" i="6" s="1"/>
  <c r="E19" i="6" l="1"/>
  <c r="D51" i="6"/>
  <c r="E51" i="6" s="1"/>
  <c r="E25" i="6"/>
  <c r="B29" i="6"/>
  <c r="E29" i="6" s="1"/>
  <c r="B33" i="6"/>
  <c r="E33" i="6" s="1"/>
  <c r="B37" i="6"/>
  <c r="E37" i="6" s="1"/>
  <c r="B41" i="6"/>
  <c r="E41" i="6" s="1"/>
  <c r="B47" i="6"/>
  <c r="E47" i="6" s="1"/>
  <c r="E23" i="6"/>
  <c r="B27" i="6"/>
  <c r="E27" i="6" s="1"/>
  <c r="B31" i="6"/>
  <c r="E31" i="6" s="1"/>
  <c r="B35" i="6"/>
  <c r="E35" i="6" s="1"/>
  <c r="B39" i="6"/>
  <c r="E39" i="6" s="1"/>
  <c r="E52" i="6"/>
  <c r="E8" i="6"/>
  <c r="E10" i="6"/>
  <c r="E12" i="6"/>
  <c r="E14" i="6"/>
  <c r="E16" i="6"/>
  <c r="B44" i="6"/>
  <c r="E44" i="6" s="1"/>
  <c r="B48" i="6"/>
  <c r="E48" i="6" s="1"/>
  <c r="B50" i="6"/>
  <c r="E50" i="6" s="1"/>
  <c r="B53" i="6"/>
  <c r="E53" i="6" s="1"/>
  <c r="B42" i="6" l="1"/>
  <c r="E42" i="6" s="1"/>
  <c r="D6" i="4" s="1"/>
  <c r="DF10" i="4"/>
  <c r="C6" i="4" l="1"/>
  <c r="B6" i="4"/>
  <c r="M7" i="3"/>
  <c r="M6" i="3"/>
  <c r="M5" i="3"/>
  <c r="M8" i="3" l="1"/>
  <c r="M10" i="3" s="1"/>
  <c r="D5" i="4" l="1"/>
  <c r="D7" i="4" s="1"/>
  <c r="C5" i="4"/>
  <c r="C7" i="4" s="1"/>
  <c r="B5" i="4"/>
  <c r="B7" i="4" s="1"/>
</calcChain>
</file>

<file path=xl/comments1.xml><?xml version="1.0" encoding="utf-8"?>
<comments xmlns="http://schemas.openxmlformats.org/spreadsheetml/2006/main">
  <authors>
    <author>Marconi Couto de Jesus</author>
  </authors>
  <commentList>
    <comment ref="B4" authorId="0" shapeId="0">
      <text>
        <r>
          <rPr>
            <b/>
            <sz val="9"/>
            <color indexed="81"/>
            <rFont val="Segoe UI"/>
            <family val="2"/>
          </rPr>
          <t>Até 31 de dezembro de 2017, o fator multiplicador da Parcela 2 deverá ser igual a 11%.</t>
        </r>
      </text>
    </comment>
    <comment ref="C4" authorId="0" shapeId="0">
      <text>
        <r>
          <rPr>
            <b/>
            <sz val="9"/>
            <color indexed="81"/>
            <rFont val="Segoe UI"/>
            <family val="2"/>
          </rPr>
          <t>De 1º de janeiro de 2018 a 31 de dezembro de 2018, o fator multiplicador da Parcela 2 deverá ser igual a 8,625% .</t>
        </r>
      </text>
    </comment>
    <comment ref="D4" authorId="0" shapeId="0">
      <text>
        <r>
          <rPr>
            <b/>
            <sz val="9"/>
            <color indexed="81"/>
            <rFont val="Segoe UI"/>
            <family val="2"/>
          </rPr>
          <t>A partir de 1º de janeiro de 2019, o fator multiplicador da Parcela 2 deverá ser igual a 8%.</t>
        </r>
      </text>
    </comment>
  </commentList>
</comments>
</file>

<file path=xl/sharedStrings.xml><?xml version="1.0" encoding="utf-8"?>
<sst xmlns="http://schemas.openxmlformats.org/spreadsheetml/2006/main" count="75" uniqueCount="73">
  <si>
    <t>FPR * Exposição</t>
  </si>
  <si>
    <t xml:space="preserve">01. Créditos a receber - transferência de carteira de previdência complementar </t>
  </si>
  <si>
    <t>02. Créditos a receber - operações de repasse</t>
  </si>
  <si>
    <t>Valor (R$)</t>
  </si>
  <si>
    <t>Fator de Ponderação de Risco - FPR  (em %)</t>
  </si>
  <si>
    <t>Valor 
(R$)</t>
  </si>
  <si>
    <t>01. Depósitos bancários</t>
  </si>
  <si>
    <t>02. Valores em trânsito</t>
  </si>
  <si>
    <t>04. Depósitos judiciais e fiscais</t>
  </si>
  <si>
    <t>CRcred</t>
  </si>
  <si>
    <t>Capital de Risco de Crédito (CRcred)</t>
  </si>
  <si>
    <t>Resolução CNSP nº 321/2015</t>
  </si>
  <si>
    <t>Capital de Risco de Crédito - Parcela 1 (CRcred1)</t>
  </si>
  <si>
    <t>Quadro 87 - Capital de Risco de Crédito - Parcela 1 (CRCred1) - EAPCs</t>
  </si>
  <si>
    <t>05. (-) Redução ao valor recuperável - Depósitos judiciais e fiscais</t>
  </si>
  <si>
    <t>06. Tít priv de RF, com prazo de venc até 3 meses, emitidos por instituição financ</t>
  </si>
  <si>
    <t>07. (-) Redução valor recuper–Tít priv RF, c/ venc até 3 meses, emit instit financ</t>
  </si>
  <si>
    <t>08. Valores aplicados em DPGE garantidos pelo FGC ou c/ prazo de venc. até 3 meses</t>
  </si>
  <si>
    <t>09. (-) Redução valor recuper–DPGE garantidos pelo FGC ou c/ prazo venc até 3 meses</t>
  </si>
  <si>
    <t>10. Valores aplicados em DPGE não garantidos pelo FGC e c/ prazo de venc &gt; 3 meses</t>
  </si>
  <si>
    <t>11. (-) Redução valor recuper–DPGE não garantidos pelo FGC e c/ prazo venc &gt; 3 meses</t>
  </si>
  <si>
    <t>12. Títulos privados de RF, c/ prazo de venc &gt; 3 meses, emitidos instituição financ</t>
  </si>
  <si>
    <t>13. (-) Redução val recuper–Tít priv RF, c/ prazo venc &gt; 3 meses, emit instit financ</t>
  </si>
  <si>
    <t>14. Derivativos não liquidados em câmaras de compensação e de liquidação</t>
  </si>
  <si>
    <t>15. Prêmios a receber de parcelas vencidas referentes a prêmios de seguro direto</t>
  </si>
  <si>
    <t>16. (-) Redução val recuper–Prêm a receb de parc vencidas ref a prêm de seg direto</t>
  </si>
  <si>
    <t>17. Contribuições a receber de parcelas vencidas de operações de prev complementar</t>
  </si>
  <si>
    <t>18. (-) Redução val recuper–Contrib a receber de parc venc de oper de prev complem</t>
  </si>
  <si>
    <t>19. Créditos a receber de assist financeira de planos em regime financ de repartição</t>
  </si>
  <si>
    <t>20. (-) Redução val recuper – Assist financ de planos em regime financ de repartição</t>
  </si>
  <si>
    <t>Quadro 90 - Capital de Risco de Crédito - Parcela 2 (CRCred2)</t>
  </si>
  <si>
    <t>Capital de Risco de Crédito - Parcela 2 (CRcred2)</t>
  </si>
  <si>
    <t>Valor Ajustado (R$)</t>
  </si>
  <si>
    <t>03. (-) Redução ao valor recuperável</t>
  </si>
  <si>
    <t>CRcred1</t>
  </si>
  <si>
    <t>CRcred2</t>
  </si>
  <si>
    <t>EXPOSIÇÃO AO RISCO DE CRÉDITO EM CONFORMIDADE COM RESOLUÇÃO CNSP 321/2015</t>
  </si>
  <si>
    <t>Valor Ajustado 
(R$)</t>
  </si>
  <si>
    <t>Fator de Ponderação de Risco - FPR</t>
  </si>
  <si>
    <t>FPR * Valor</t>
  </si>
  <si>
    <t>03. Investimentos classificados como Equivalentes de Caixa (FPR ≥ 20%)</t>
  </si>
  <si>
    <t>21. CAD diret relac à PPNG ref comissões pagas aos corret., agenciad. e estipul.</t>
  </si>
  <si>
    <t xml:space="preserve">22. CAD não diret relac à PPNG </t>
  </si>
  <si>
    <t xml:space="preserve">23. (–) Parcela do CAD não diret relac à PPNG excluída para fins de PLA </t>
  </si>
  <si>
    <t>24. Títulos públicos de RF não federais</t>
  </si>
  <si>
    <t>25. (-) Redução ao valor recuperável – Títulos públicos de RF não federais</t>
  </si>
  <si>
    <t>26. Títulos privados de RF emitidos por instituição não financeira</t>
  </si>
  <si>
    <t>27. (-) Redução ao val recuper-Tít privado de RF emitidos por instituição não financ</t>
  </si>
  <si>
    <t>28. Títulos de RV, não classificados como ações, derivativos e ouro</t>
  </si>
  <si>
    <t>29. (-) Redução val recuper–Tít RV, não classificados como ações, derivativos e ouro</t>
  </si>
  <si>
    <t>30. Outras aplicações</t>
  </si>
  <si>
    <t>31. (-) Redução ao valor recuperável – Outras aplicações</t>
  </si>
  <si>
    <t>32. Valores a receber de operações com previdência complementar</t>
  </si>
  <si>
    <t>33. (-) Redução val recuper – Valores a receber de operações com prev complementar</t>
  </si>
  <si>
    <t>34. Créditos com operações de capitalização</t>
  </si>
  <si>
    <t>35. (-) Redução ao valor recuperável – Operações de capitalização</t>
  </si>
  <si>
    <t>36. Outros créditos operacionais</t>
  </si>
  <si>
    <t>37. (-) Parcela dos outros créditos operacionais relativa à operação do DPVAT</t>
  </si>
  <si>
    <t>38. (-) Redução ao valor recuperável – Outros créditos operacionais</t>
  </si>
  <si>
    <t>39. Títulos e créditos a receber</t>
  </si>
  <si>
    <t>40. (-) Redução ao valor recuperável – Títulos e créditos a receber</t>
  </si>
  <si>
    <t>41. Cheques e ordens a receber</t>
  </si>
  <si>
    <t>42. Créditos tributários e previdenciários decorrentes de ajustes temporais</t>
  </si>
  <si>
    <t>43. (-) Redução val recuper – Créditos tributários decorrentes de ajustes temporais</t>
  </si>
  <si>
    <t xml:space="preserve">44. (-) Parcela dos créditos trib. e prev. decorrentes de ajustes temporais excluída para fins de PLA </t>
  </si>
  <si>
    <t>45. Demais créditos tributários e previdenciários</t>
  </si>
  <si>
    <t>46. (-) Redução ao valor recuperável – Demais créditos tributários e previdenciários</t>
  </si>
  <si>
    <t>47. Quotas de Fundos de Investimento</t>
  </si>
  <si>
    <t>48. (-) Parcela das quotas de fundos investim relativa à PMBaC dos planos PGBL/VGBL</t>
  </si>
  <si>
    <t>49. (-) Parcela das quotas de fundos de investimento relativa à operação do DPVAT</t>
  </si>
  <si>
    <t>50. Fator de ponderação do risco - Quotas de fundos de investimento</t>
  </si>
  <si>
    <t>Dezembro/2017</t>
  </si>
  <si>
    <t>2019 em diante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</si>
</sst>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#,##0.00%"/>
    <numFmt numFmtId="167" formatCode="_(* #,##0_);_(* \(#,##0\);_(* &quot;-&quot;??_);_(@_)"/>
    <numFmt numFmtId="168" formatCode="#,##0.00;[Red]\(#,##0.00\)"/>
    <numFmt numFmtId="169" formatCode="#,##0.00%;[Red]\(#,##0.00%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1"/>
      </left>
      <right style="thin">
        <color theme="4" tint="-0.499984740745262"/>
      </right>
      <top style="thin">
        <color theme="4" tint="-0.499984740745262"/>
      </top>
      <bottom style="thin">
        <color theme="0" tint="-4.9989318521683403E-2"/>
      </bottom>
      <diagonal/>
    </border>
    <border>
      <left style="thin">
        <color theme="1"/>
      </left>
      <right style="thin">
        <color theme="1"/>
      </right>
      <top style="thin">
        <color theme="4" tint="-0.499984740745262"/>
      </top>
      <bottom style="thin">
        <color theme="0" tint="-4.9989318521683403E-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 style="thin">
        <color theme="1"/>
      </left>
      <right style="thin">
        <color theme="4" tint="-0.499984740745262"/>
      </right>
      <top style="thin">
        <color theme="0" tint="-4.9989318521683403E-2"/>
      </top>
      <bottom style="thin">
        <color theme="1"/>
      </bottom>
      <diagonal/>
    </border>
    <border>
      <left style="thin">
        <color theme="1"/>
      </left>
      <right style="thin">
        <color theme="4" tint="-0.499984740745262"/>
      </right>
      <top/>
      <bottom style="thin">
        <color theme="0" tint="-4.9989318521683403E-2"/>
      </bottom>
      <diagonal/>
    </border>
    <border>
      <left/>
      <right style="thin">
        <color theme="0"/>
      </right>
      <top/>
      <bottom style="thin">
        <color theme="4" tint="-0.499984740745262"/>
      </bottom>
      <diagonal/>
    </border>
    <border>
      <left style="thin">
        <color theme="0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0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/>
      </left>
      <right style="thin">
        <color theme="0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0" tint="-4.9989318521683403E-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 tint="-4.9989318521683403E-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/>
      </top>
      <bottom style="thin">
        <color theme="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/>
      </top>
      <bottom style="thin">
        <color theme="4" tint="-0.499984740745262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Alignment="1">
      <alignment vertical="center"/>
    </xf>
    <xf numFmtId="166" fontId="0" fillId="0" borderId="0" xfId="2" applyNumberFormat="1" applyFont="1" applyBorder="1" applyAlignment="1">
      <alignment vertical="center"/>
    </xf>
    <xf numFmtId="167" fontId="0" fillId="2" borderId="2" xfId="0" applyNumberForma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0" fillId="0" borderId="0" xfId="1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68" fontId="0" fillId="0" borderId="3" xfId="1" applyNumberFormat="1" applyFont="1" applyBorder="1" applyAlignment="1">
      <alignment horizontal="right" vertical="center" indent="1"/>
    </xf>
    <xf numFmtId="168" fontId="0" fillId="0" borderId="3" xfId="1" applyNumberFormat="1" applyFont="1" applyFill="1" applyBorder="1" applyAlignment="1">
      <alignment horizontal="right" vertical="center" indent="1"/>
    </xf>
    <xf numFmtId="168" fontId="0" fillId="4" borderId="3" xfId="1" applyNumberFormat="1" applyFont="1" applyFill="1" applyBorder="1" applyAlignment="1" applyProtection="1">
      <alignment horizontal="right" vertical="center" indent="1"/>
      <protection locked="0"/>
    </xf>
    <xf numFmtId="169" fontId="0" fillId="0" borderId="3" xfId="0" applyNumberFormat="1" applyBorder="1" applyAlignment="1">
      <alignment horizontal="right" vertical="center" indent="1"/>
    </xf>
    <xf numFmtId="0" fontId="2" fillId="3" borderId="11" xfId="0" applyFont="1" applyFill="1" applyBorder="1" applyAlignment="1">
      <alignment horizontal="center" vertical="center"/>
    </xf>
    <xf numFmtId="9" fontId="0" fillId="0" borderId="3" xfId="2" applyFont="1" applyFill="1" applyBorder="1" applyAlignment="1">
      <alignment horizontal="center" vertical="center"/>
    </xf>
    <xf numFmtId="9" fontId="0" fillId="0" borderId="3" xfId="2" applyNumberFormat="1" applyFont="1" applyFill="1" applyBorder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164" fontId="7" fillId="0" borderId="3" xfId="3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3" xfId="0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Alignment="1">
      <alignment vertical="top"/>
    </xf>
    <xf numFmtId="0" fontId="0" fillId="0" borderId="0" xfId="0" applyFill="1" applyBorder="1" applyAlignment="1" applyProtection="1">
      <alignment vertical="center"/>
    </xf>
    <xf numFmtId="0" fontId="12" fillId="3" borderId="12" xfId="0" applyFont="1" applyFill="1" applyBorder="1" applyAlignment="1">
      <alignment horizontal="left" vertical="center"/>
    </xf>
    <xf numFmtId="0" fontId="13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168" fontId="0" fillId="0" borderId="3" xfId="7" applyNumberFormat="1" applyFont="1" applyFill="1" applyBorder="1" applyAlignment="1">
      <alignment horizontal="right" vertical="center" indent="1"/>
    </xf>
    <xf numFmtId="168" fontId="0" fillId="4" borderId="3" xfId="7" applyNumberFormat="1" applyFont="1" applyFill="1" applyBorder="1" applyAlignment="1" applyProtection="1">
      <alignment horizontal="right" vertical="center" indent="1"/>
      <protection locked="0"/>
    </xf>
    <xf numFmtId="168" fontId="0" fillId="0" borderId="3" xfId="5" applyNumberFormat="1" applyFont="1" applyFill="1" applyBorder="1" applyAlignment="1">
      <alignment horizontal="right" vertical="center" indent="1"/>
    </xf>
    <xf numFmtId="10" fontId="0" fillId="0" borderId="3" xfId="2" applyNumberFormat="1" applyFont="1" applyFill="1" applyBorder="1" applyAlignment="1">
      <alignment horizontal="right" vertical="center" indent="1"/>
    </xf>
    <xf numFmtId="49" fontId="14" fillId="3" borderId="12" xfId="0" quotePrefix="1" applyNumberFormat="1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 indent="1"/>
    </xf>
    <xf numFmtId="0" fontId="6" fillId="3" borderId="18" xfId="0" applyFont="1" applyFill="1" applyBorder="1" applyAlignment="1">
      <alignment horizontal="left" vertical="center" indent="1"/>
    </xf>
    <xf numFmtId="0" fontId="15" fillId="3" borderId="19" xfId="0" applyFont="1" applyFill="1" applyBorder="1" applyAlignment="1">
      <alignment horizontal="left" vertical="center" indent="1"/>
    </xf>
    <xf numFmtId="0" fontId="0" fillId="0" borderId="3" xfId="0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168" fontId="0" fillId="0" borderId="0" xfId="0" applyNumberFormat="1" applyFill="1" applyBorder="1" applyAlignment="1" applyProtection="1">
      <alignment horizontal="center" vertical="center"/>
    </xf>
  </cellXfs>
  <cellStyles count="8">
    <cellStyle name="Moeda" xfId="3" builtinId="4"/>
    <cellStyle name="Normal" xfId="0" builtinId="0"/>
    <cellStyle name="Normal 2 2" xfId="6"/>
    <cellStyle name="Porcentagem" xfId="2" builtinId="5"/>
    <cellStyle name="Separador de milhares 2" xfId="5"/>
    <cellStyle name="Separador de milhares 3" xfId="4"/>
    <cellStyle name="Vírgula" xfId="1" builtinId="3"/>
    <cellStyle name="Vírgula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974911</xdr:colOff>
      <xdr:row>0</xdr:row>
      <xdr:rowOff>100853</xdr:rowOff>
    </xdr:from>
    <xdr:to>
      <xdr:col>13</xdr:col>
      <xdr:colOff>1378322</xdr:colOff>
      <xdr:row>2</xdr:row>
      <xdr:rowOff>148166</xdr:rowOff>
    </xdr:to>
    <xdr:sp macro="" textlink="">
      <xdr:nvSpPr>
        <xdr:cNvPr id="2" name="CaixaDeTexto 1"/>
        <xdr:cNvSpPr txBox="1"/>
      </xdr:nvSpPr>
      <xdr:spPr>
        <a:xfrm>
          <a:off x="8901828" y="100853"/>
          <a:ext cx="1789827" cy="60823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accent4">
              <a:lumMod val="75000"/>
            </a:schemeClr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600"/>
            <a:t>Preencher</a:t>
          </a:r>
          <a:r>
            <a:rPr lang="pt-BR" sz="1600" baseline="0"/>
            <a:t> células em azul claro</a:t>
          </a:r>
          <a:endParaRPr lang="pt-BR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1232646</xdr:colOff>
      <xdr:row>0</xdr:row>
      <xdr:rowOff>112057</xdr:rowOff>
    </xdr:from>
    <xdr:to>
      <xdr:col>3</xdr:col>
      <xdr:colOff>137585</xdr:colOff>
      <xdr:row>2</xdr:row>
      <xdr:rowOff>158749</xdr:rowOff>
    </xdr:to>
    <xdr:sp macro="" textlink="">
      <xdr:nvSpPr>
        <xdr:cNvPr id="2" name="CaixaDeTexto 1"/>
        <xdr:cNvSpPr txBox="1"/>
      </xdr:nvSpPr>
      <xdr:spPr>
        <a:xfrm>
          <a:off x="7100046" y="112057"/>
          <a:ext cx="1667189" cy="60866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accent4">
              <a:lumMod val="75000"/>
            </a:schemeClr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600"/>
            <a:t>Preencher</a:t>
          </a:r>
          <a:r>
            <a:rPr lang="pt-BR" sz="1600" baseline="0"/>
            <a:t> células em azul claro</a:t>
          </a:r>
          <a:endParaRPr lang="pt-BR" sz="16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mulacao%20Calculo%20CRcred%20-%20Seguradoras%20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ela 1 - Q84 e Q85"/>
      <sheetName val="Parcela 2  - Q90"/>
      <sheetName val="Cálculo CRcred"/>
    </sheetNames>
    <sheetDataSet>
      <sheetData sheetId="0"/>
      <sheetData sheetId="1"/>
      <sheetData sheetId="2">
        <row r="9">
          <cell r="B9">
            <v>1</v>
          </cell>
          <cell r="C9">
            <v>2</v>
          </cell>
          <cell r="D9">
            <v>3</v>
          </cell>
          <cell r="E9">
            <v>4</v>
          </cell>
          <cell r="F9">
            <v>5</v>
          </cell>
          <cell r="G9">
            <v>6</v>
          </cell>
          <cell r="H9">
            <v>7</v>
          </cell>
          <cell r="I9">
            <v>8</v>
          </cell>
          <cell r="J9">
            <v>9</v>
          </cell>
          <cell r="K9">
            <v>10</v>
          </cell>
          <cell r="L9">
            <v>11</v>
          </cell>
          <cell r="M9">
            <v>12</v>
          </cell>
          <cell r="N9">
            <v>13</v>
          </cell>
          <cell r="O9">
            <v>14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19</v>
          </cell>
          <cell r="U9">
            <v>20</v>
          </cell>
          <cell r="V9">
            <v>21</v>
          </cell>
          <cell r="W9">
            <v>22</v>
          </cell>
          <cell r="X9">
            <v>23</v>
          </cell>
          <cell r="Y9">
            <v>24</v>
          </cell>
          <cell r="Z9">
            <v>25</v>
          </cell>
          <cell r="AA9">
            <v>26</v>
          </cell>
          <cell r="AB9">
            <v>27</v>
          </cell>
          <cell r="AC9">
            <v>28</v>
          </cell>
          <cell r="AD9">
            <v>29</v>
          </cell>
          <cell r="AE9">
            <v>30</v>
          </cell>
          <cell r="AF9">
            <v>31</v>
          </cell>
          <cell r="AG9">
            <v>32</v>
          </cell>
          <cell r="AH9">
            <v>33</v>
          </cell>
          <cell r="AI9">
            <v>34</v>
          </cell>
          <cell r="AJ9">
            <v>35</v>
          </cell>
          <cell r="AK9">
            <v>36</v>
          </cell>
          <cell r="AL9">
            <v>37</v>
          </cell>
          <cell r="AM9">
            <v>38</v>
          </cell>
          <cell r="AN9">
            <v>39</v>
          </cell>
          <cell r="AO9">
            <v>40</v>
          </cell>
          <cell r="AP9">
            <v>41</v>
          </cell>
          <cell r="AQ9">
            <v>42</v>
          </cell>
          <cell r="AR9">
            <v>43</v>
          </cell>
          <cell r="AS9">
            <v>44</v>
          </cell>
          <cell r="AT9">
            <v>45</v>
          </cell>
          <cell r="AU9">
            <v>46</v>
          </cell>
          <cell r="AV9">
            <v>47</v>
          </cell>
          <cell r="AW9">
            <v>48</v>
          </cell>
          <cell r="AX9">
            <v>49</v>
          </cell>
          <cell r="AY9">
            <v>50</v>
          </cell>
          <cell r="AZ9">
            <v>51</v>
          </cell>
          <cell r="BA9">
            <v>52</v>
          </cell>
          <cell r="BB9">
            <v>53</v>
          </cell>
          <cell r="BC9">
            <v>54</v>
          </cell>
          <cell r="BD9">
            <v>55</v>
          </cell>
          <cell r="BE9">
            <v>56</v>
          </cell>
          <cell r="BF9">
            <v>57</v>
          </cell>
          <cell r="BG9">
            <v>58</v>
          </cell>
          <cell r="BH9">
            <v>59</v>
          </cell>
          <cell r="BI9">
            <v>60</v>
          </cell>
          <cell r="BJ9">
            <v>61</v>
          </cell>
          <cell r="BK9">
            <v>62</v>
          </cell>
          <cell r="BL9">
            <v>63</v>
          </cell>
          <cell r="BM9">
            <v>64</v>
          </cell>
          <cell r="BN9">
            <v>65</v>
          </cell>
          <cell r="BO9">
            <v>66</v>
          </cell>
          <cell r="BP9">
            <v>67</v>
          </cell>
          <cell r="BQ9">
            <v>68</v>
          </cell>
          <cell r="BR9">
            <v>69</v>
          </cell>
          <cell r="BS9">
            <v>70</v>
          </cell>
          <cell r="BT9">
            <v>71</v>
          </cell>
          <cell r="BU9">
            <v>72</v>
          </cell>
          <cell r="BV9">
            <v>73</v>
          </cell>
          <cell r="BW9">
            <v>74</v>
          </cell>
          <cell r="BX9">
            <v>75</v>
          </cell>
          <cell r="BY9">
            <v>76</v>
          </cell>
          <cell r="BZ9">
            <v>77</v>
          </cell>
          <cell r="CA9">
            <v>78</v>
          </cell>
          <cell r="CB9">
            <v>79</v>
          </cell>
          <cell r="CC9">
            <v>80</v>
          </cell>
          <cell r="CD9">
            <v>81</v>
          </cell>
          <cell r="CE9">
            <v>82</v>
          </cell>
          <cell r="CF9">
            <v>83</v>
          </cell>
          <cell r="CG9">
            <v>84</v>
          </cell>
          <cell r="CH9">
            <v>85</v>
          </cell>
          <cell r="CI9">
            <v>86</v>
          </cell>
          <cell r="CJ9">
            <v>87</v>
          </cell>
          <cell r="CK9">
            <v>88</v>
          </cell>
          <cell r="CL9">
            <v>89</v>
          </cell>
          <cell r="CM9">
            <v>90</v>
          </cell>
          <cell r="CN9">
            <v>91</v>
          </cell>
          <cell r="CO9">
            <v>92</v>
          </cell>
          <cell r="CP9">
            <v>93</v>
          </cell>
          <cell r="CQ9">
            <v>94</v>
          </cell>
          <cell r="CR9">
            <v>95</v>
          </cell>
          <cell r="CS9">
            <v>96</v>
          </cell>
          <cell r="CT9">
            <v>97</v>
          </cell>
          <cell r="CU9">
            <v>98</v>
          </cell>
          <cell r="CV9">
            <v>99</v>
          </cell>
          <cell r="CW9">
            <v>100</v>
          </cell>
          <cell r="CX9">
            <v>101</v>
          </cell>
          <cell r="CY9">
            <v>102</v>
          </cell>
          <cell r="CZ9">
            <v>103</v>
          </cell>
          <cell r="DA9">
            <v>104</v>
          </cell>
          <cell r="DB9">
            <v>105</v>
          </cell>
          <cell r="DC9">
            <v>106</v>
          </cell>
          <cell r="DD9">
            <v>107</v>
          </cell>
          <cell r="DE9">
            <v>108</v>
          </cell>
          <cell r="DF9">
            <v>109</v>
          </cell>
          <cell r="DG9">
            <v>110</v>
          </cell>
          <cell r="DH9">
            <v>111</v>
          </cell>
          <cell r="DI9">
            <v>112</v>
          </cell>
          <cell r="DJ9">
            <v>113</v>
          </cell>
          <cell r="DK9">
            <v>114</v>
          </cell>
          <cell r="DL9">
            <v>115</v>
          </cell>
          <cell r="DM9">
            <v>116</v>
          </cell>
          <cell r="DN9">
            <v>117</v>
          </cell>
          <cell r="DO9">
            <v>118</v>
          </cell>
          <cell r="DP9">
            <v>119</v>
          </cell>
          <cell r="DQ9">
            <v>120</v>
          </cell>
          <cell r="DR9">
            <v>121</v>
          </cell>
          <cell r="DS9">
            <v>122</v>
          </cell>
          <cell r="DT9">
            <v>123</v>
          </cell>
          <cell r="DU9">
            <v>124</v>
          </cell>
          <cell r="DV9">
            <v>125</v>
          </cell>
          <cell r="DW9">
            <v>126</v>
          </cell>
          <cell r="DX9">
            <v>127</v>
          </cell>
          <cell r="DY9">
            <v>128</v>
          </cell>
          <cell r="DZ9">
            <v>129</v>
          </cell>
          <cell r="EA9">
            <v>130</v>
          </cell>
          <cell r="EB9">
            <v>131</v>
          </cell>
          <cell r="EC9">
            <v>132</v>
          </cell>
          <cell r="ED9">
            <v>133</v>
          </cell>
          <cell r="EE9">
            <v>134</v>
          </cell>
          <cell r="EF9">
            <v>135</v>
          </cell>
          <cell r="EG9">
            <v>136</v>
          </cell>
          <cell r="EH9">
            <v>137</v>
          </cell>
          <cell r="EI9">
            <v>138</v>
          </cell>
          <cell r="EJ9">
            <v>139</v>
          </cell>
          <cell r="EK9">
            <v>140</v>
          </cell>
          <cell r="EL9">
            <v>141</v>
          </cell>
          <cell r="EM9">
            <v>142</v>
          </cell>
          <cell r="EN9">
            <v>143</v>
          </cell>
          <cell r="EO9">
            <v>144</v>
          </cell>
          <cell r="EP9">
            <v>145</v>
          </cell>
          <cell r="EQ9">
            <v>146</v>
          </cell>
          <cell r="ER9">
            <v>147</v>
          </cell>
          <cell r="ES9">
            <v>148</v>
          </cell>
          <cell r="ET9">
            <v>149</v>
          </cell>
          <cell r="EU9">
            <v>150</v>
          </cell>
          <cell r="EV9">
            <v>151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"/>
  <sheetViews>
    <sheetView showGridLines="0" tabSelected="1" zoomScale="90" zoomScaleNormal="90" workbookViewId="0">
      <selection activeCell="N5" sqref="N5"/>
    </sheetView>
  </sheetViews>
  <sheetFormatPr defaultRowHeight="15" x14ac:dyDescent="0.25"/>
  <cols>
    <col min="1" max="1" width="9.85546875" style="1" customWidth="1"/>
    <col min="2" max="2" width="4.7109375" style="1" customWidth="1"/>
    <col min="3" max="3" width="5.7109375" style="1" customWidth="1"/>
    <col min="4" max="4" width="4.7109375" style="1" customWidth="1"/>
    <col min="5" max="5" width="5.7109375" style="1" customWidth="1"/>
    <col min="6" max="6" width="8.7109375" style="1" customWidth="1"/>
    <col min="7" max="7" width="5.5703125" style="1" customWidth="1"/>
    <col min="8" max="8" width="6.42578125" style="1" customWidth="1"/>
    <col min="9" max="9" width="8.42578125" style="1" customWidth="1"/>
    <col min="10" max="11" width="9.140625" style="1" customWidth="1"/>
    <col min="12" max="12" width="40.42578125" style="1" customWidth="1"/>
    <col min="13" max="14" width="20.7109375" style="1" customWidth="1"/>
    <col min="15" max="15" width="15.85546875" style="1" customWidth="1"/>
    <col min="16" max="21" width="16.7109375" style="1" customWidth="1"/>
    <col min="22" max="22" width="5.7109375" style="1" customWidth="1"/>
    <col min="23" max="23" width="10.7109375" style="1" customWidth="1"/>
    <col min="24" max="24" width="16.7109375" style="1" customWidth="1"/>
    <col min="25" max="16384" width="9.140625" style="1"/>
  </cols>
  <sheetData>
    <row r="1" spans="1:16" ht="23.25" x14ac:dyDescent="0.25">
      <c r="A1" s="7" t="s">
        <v>12</v>
      </c>
    </row>
    <row r="2" spans="1:16" ht="21" x14ac:dyDescent="0.25">
      <c r="A2" s="22" t="s">
        <v>11</v>
      </c>
    </row>
    <row r="3" spans="1:16" ht="30" customHeight="1" x14ac:dyDescent="0.25">
      <c r="A3" s="3"/>
      <c r="O3" s="2"/>
      <c r="P3" s="2"/>
    </row>
    <row r="4" spans="1:16" ht="24.95" customHeight="1" x14ac:dyDescent="0.25">
      <c r="A4" s="44" t="s">
        <v>13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6"/>
      <c r="M4" s="11" t="s">
        <v>32</v>
      </c>
      <c r="N4" s="16" t="s">
        <v>3</v>
      </c>
      <c r="O4" s="2"/>
      <c r="P4" s="2"/>
    </row>
    <row r="5" spans="1:16" ht="20.100000000000001" customHeight="1" x14ac:dyDescent="0.25">
      <c r="A5" s="43" t="s">
        <v>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12">
        <f>MAX(0,N5)</f>
        <v>0</v>
      </c>
      <c r="N5" s="14"/>
      <c r="O5" s="2"/>
      <c r="P5" s="2"/>
    </row>
    <row r="6" spans="1:16" ht="20.100000000000001" customHeight="1" x14ac:dyDescent="0.25">
      <c r="A6" s="43" t="s">
        <v>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12">
        <f>MAX(0,N6)</f>
        <v>0</v>
      </c>
      <c r="N6" s="14"/>
      <c r="O6" s="2"/>
      <c r="P6" s="2"/>
    </row>
    <row r="7" spans="1:16" ht="20.100000000000001" customHeight="1" x14ac:dyDescent="0.25">
      <c r="A7" s="49" t="s">
        <v>33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13">
        <f>ABS(N7)</f>
        <v>0</v>
      </c>
      <c r="N7" s="14"/>
      <c r="O7" s="2"/>
      <c r="P7" s="2"/>
    </row>
    <row r="8" spans="1:16" ht="20.100000000000001" customHeight="1" x14ac:dyDescent="0.25">
      <c r="A8" s="47" t="s">
        <v>36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8"/>
      <c r="M8" s="13">
        <f>MAX(0, M5 + M6 - M7)</f>
        <v>0</v>
      </c>
      <c r="N8" s="8"/>
      <c r="O8" s="2"/>
      <c r="P8" s="2"/>
    </row>
    <row r="9" spans="1:16" ht="20.100000000000001" customHeight="1" x14ac:dyDescent="0.25">
      <c r="A9" s="6"/>
      <c r="L9" s="10" t="s">
        <v>4</v>
      </c>
      <c r="M9" s="15">
        <v>1.9300000000000001E-2</v>
      </c>
      <c r="O9" s="2"/>
      <c r="P9" s="2"/>
    </row>
    <row r="10" spans="1:16" ht="20.100000000000001" customHeight="1" x14ac:dyDescent="0.25">
      <c r="L10" s="9" t="s">
        <v>0</v>
      </c>
      <c r="M10" s="13">
        <f>M8*M9</f>
        <v>0</v>
      </c>
    </row>
  </sheetData>
  <sheetProtection algorithmName="SHA-512" hashValue="0T/CgEcgXR1jOxhfCU9IImVeuum7svkBEJppLP5KNOFxEZY8JpPDVOgLMYEm5scUUyzRZVVxc2fnjTy3P7oyoQ==" saltValue="MkuzyRrw1MaW48V3XX146w==" spinCount="100000" sheet="1" objects="1" scenarios="1" selectLockedCells="1"/>
  <mergeCells count="5">
    <mergeCell ref="A5:L5"/>
    <mergeCell ref="A4:L4"/>
    <mergeCell ref="A8:L8"/>
    <mergeCell ref="A6:L6"/>
    <mergeCell ref="A7:L7"/>
  </mergeCells>
  <pageMargins left="0.51181102362204722" right="0.51181102362204722" top="0.39370078740157483" bottom="0.59055118110236227" header="0.31496062992125984" footer="0.31496062992125984"/>
  <pageSetup paperSize="9" scale="87" orientation="landscape" r:id="rId1"/>
  <headerFooter>
    <oddFooter>&amp;L&amp;"-,Itálico"&amp;9Simulação de cálculo do CAcred (Q87)&amp;C&amp;"-,Itálico"&amp;9&amp;P/&amp;N&amp;R&amp;"-,Itálico"&amp;9&amp;D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showGridLines="0" zoomScale="90" zoomScaleNormal="90" workbookViewId="0">
      <selection activeCell="C5" sqref="C5"/>
    </sheetView>
  </sheetViews>
  <sheetFormatPr defaultRowHeight="15" x14ac:dyDescent="0.25"/>
  <cols>
    <col min="1" max="1" width="88" style="1" customWidth="1"/>
    <col min="2" max="3" width="20.7109375" style="1" customWidth="1"/>
    <col min="4" max="4" width="14.7109375" style="1" customWidth="1"/>
    <col min="5" max="5" width="20.7109375" style="1" customWidth="1"/>
    <col min="6" max="7" width="16.7109375" style="1" customWidth="1"/>
    <col min="8" max="16384" width="9.140625" style="1"/>
  </cols>
  <sheetData>
    <row r="1" spans="1:5" ht="23.25" x14ac:dyDescent="0.25">
      <c r="A1" s="7" t="s">
        <v>31</v>
      </c>
      <c r="C1" s="26"/>
      <c r="D1" s="26"/>
      <c r="E1" s="26"/>
    </row>
    <row r="2" spans="1:5" ht="21" x14ac:dyDescent="0.25">
      <c r="A2" s="27" t="s">
        <v>11</v>
      </c>
      <c r="C2" s="51"/>
      <c r="D2" s="51"/>
      <c r="E2" s="51"/>
    </row>
    <row r="3" spans="1:5" ht="24" customHeight="1" x14ac:dyDescent="0.25">
      <c r="A3" s="3"/>
      <c r="C3" s="26"/>
      <c r="D3" s="28"/>
      <c r="E3" s="26"/>
    </row>
    <row r="4" spans="1:5" ht="50.1" customHeight="1" x14ac:dyDescent="0.25">
      <c r="A4" s="29" t="s">
        <v>30</v>
      </c>
      <c r="B4" s="30" t="s">
        <v>37</v>
      </c>
      <c r="C4" s="30" t="s">
        <v>5</v>
      </c>
      <c r="D4" s="31" t="s">
        <v>38</v>
      </c>
      <c r="E4" s="32" t="s">
        <v>39</v>
      </c>
    </row>
    <row r="5" spans="1:5" ht="18" customHeight="1" x14ac:dyDescent="0.25">
      <c r="A5" s="23" t="s">
        <v>6</v>
      </c>
      <c r="B5" s="33">
        <f>MAX(0,C5)</f>
        <v>0</v>
      </c>
      <c r="C5" s="34"/>
      <c r="D5" s="17">
        <v>0.2</v>
      </c>
      <c r="E5" s="33">
        <f>B5*D5</f>
        <v>0</v>
      </c>
    </row>
    <row r="6" spans="1:5" ht="18" customHeight="1" x14ac:dyDescent="0.25">
      <c r="A6" s="23" t="s">
        <v>7</v>
      </c>
      <c r="B6" s="33">
        <f t="shared" ref="B6:B49" si="0">MAX(0,C6)</f>
        <v>0</v>
      </c>
      <c r="C6" s="34"/>
      <c r="D6" s="17">
        <v>0.2</v>
      </c>
      <c r="E6" s="33">
        <f>B6*D6</f>
        <v>0</v>
      </c>
    </row>
    <row r="7" spans="1:5" ht="18" customHeight="1" x14ac:dyDescent="0.25">
      <c r="A7" s="23" t="s">
        <v>40</v>
      </c>
      <c r="B7" s="33">
        <f t="shared" si="0"/>
        <v>0</v>
      </c>
      <c r="C7" s="34"/>
      <c r="D7" s="17">
        <v>0.2</v>
      </c>
      <c r="E7" s="33">
        <f>B7*D7</f>
        <v>0</v>
      </c>
    </row>
    <row r="8" spans="1:5" ht="18" customHeight="1" x14ac:dyDescent="0.25">
      <c r="A8" s="23" t="s">
        <v>8</v>
      </c>
      <c r="B8" s="33">
        <f t="shared" si="0"/>
        <v>0</v>
      </c>
      <c r="C8" s="34"/>
      <c r="D8" s="17">
        <v>0.2</v>
      </c>
      <c r="E8" s="33">
        <f>B8*D8</f>
        <v>0</v>
      </c>
    </row>
    <row r="9" spans="1:5" ht="18" customHeight="1" x14ac:dyDescent="0.25">
      <c r="A9" s="23" t="s">
        <v>14</v>
      </c>
      <c r="B9" s="33">
        <f>MIN(ABS(C9),B8)</f>
        <v>0</v>
      </c>
      <c r="C9" s="34"/>
      <c r="D9" s="17">
        <v>0.2</v>
      </c>
      <c r="E9" s="33">
        <f xml:space="preserve"> - B9 *D9</f>
        <v>0</v>
      </c>
    </row>
    <row r="10" spans="1:5" ht="18" customHeight="1" x14ac:dyDescent="0.25">
      <c r="A10" s="23" t="s">
        <v>15</v>
      </c>
      <c r="B10" s="33">
        <f t="shared" si="0"/>
        <v>0</v>
      </c>
      <c r="C10" s="34"/>
      <c r="D10" s="17">
        <v>0.2</v>
      </c>
      <c r="E10" s="33">
        <f>B10*D10</f>
        <v>0</v>
      </c>
    </row>
    <row r="11" spans="1:5" ht="18" customHeight="1" x14ac:dyDescent="0.25">
      <c r="A11" s="23" t="s">
        <v>16</v>
      </c>
      <c r="B11" s="33">
        <f>MIN(ABS(C11),B10)</f>
        <v>0</v>
      </c>
      <c r="C11" s="34"/>
      <c r="D11" s="17">
        <v>0.2</v>
      </c>
      <c r="E11" s="33">
        <f xml:space="preserve"> - B11 *D11</f>
        <v>0</v>
      </c>
    </row>
    <row r="12" spans="1:5" ht="18" customHeight="1" x14ac:dyDescent="0.25">
      <c r="A12" s="23" t="s">
        <v>17</v>
      </c>
      <c r="B12" s="33">
        <f t="shared" si="0"/>
        <v>0</v>
      </c>
      <c r="C12" s="34"/>
      <c r="D12" s="17">
        <v>0.2</v>
      </c>
      <c r="E12" s="33">
        <f>B12*D12</f>
        <v>0</v>
      </c>
    </row>
    <row r="13" spans="1:5" ht="18" customHeight="1" x14ac:dyDescent="0.25">
      <c r="A13" s="23" t="s">
        <v>18</v>
      </c>
      <c r="B13" s="33">
        <f>MIN(ABS(C13),B12)</f>
        <v>0</v>
      </c>
      <c r="C13" s="34"/>
      <c r="D13" s="17">
        <v>0.2</v>
      </c>
      <c r="E13" s="33">
        <f xml:space="preserve"> - B13 *D13</f>
        <v>0</v>
      </c>
    </row>
    <row r="14" spans="1:5" ht="18" customHeight="1" x14ac:dyDescent="0.25">
      <c r="A14" s="23" t="s">
        <v>19</v>
      </c>
      <c r="B14" s="33">
        <f t="shared" si="0"/>
        <v>0</v>
      </c>
      <c r="C14" s="34"/>
      <c r="D14" s="17">
        <v>0.5</v>
      </c>
      <c r="E14" s="33">
        <f>B14*D14</f>
        <v>0</v>
      </c>
    </row>
    <row r="15" spans="1:5" ht="18" customHeight="1" x14ac:dyDescent="0.25">
      <c r="A15" s="23" t="s">
        <v>20</v>
      </c>
      <c r="B15" s="33">
        <f>MIN(ABS(C15),B14)</f>
        <v>0</v>
      </c>
      <c r="C15" s="34"/>
      <c r="D15" s="17">
        <v>0.5</v>
      </c>
      <c r="E15" s="33">
        <f xml:space="preserve"> - B15 *D15</f>
        <v>0</v>
      </c>
    </row>
    <row r="16" spans="1:5" ht="18" customHeight="1" x14ac:dyDescent="0.25">
      <c r="A16" s="23" t="s">
        <v>21</v>
      </c>
      <c r="B16" s="33">
        <f t="shared" si="0"/>
        <v>0</v>
      </c>
      <c r="C16" s="34"/>
      <c r="D16" s="17">
        <v>0.5</v>
      </c>
      <c r="E16" s="33">
        <f>B16*D16</f>
        <v>0</v>
      </c>
    </row>
    <row r="17" spans="1:5" ht="18" customHeight="1" x14ac:dyDescent="0.25">
      <c r="A17" s="23" t="s">
        <v>22</v>
      </c>
      <c r="B17" s="33">
        <f>MIN(ABS(C17),B16)</f>
        <v>0</v>
      </c>
      <c r="C17" s="34"/>
      <c r="D17" s="17">
        <v>0.5</v>
      </c>
      <c r="E17" s="33">
        <f xml:space="preserve"> - B17 *D17</f>
        <v>0</v>
      </c>
    </row>
    <row r="18" spans="1:5" ht="18" customHeight="1" x14ac:dyDescent="0.25">
      <c r="A18" s="23" t="s">
        <v>23</v>
      </c>
      <c r="B18" s="33">
        <f t="shared" si="0"/>
        <v>0</v>
      </c>
      <c r="C18" s="34"/>
      <c r="D18" s="17">
        <v>0.5</v>
      </c>
      <c r="E18" s="33">
        <f>B18*D18</f>
        <v>0</v>
      </c>
    </row>
    <row r="19" spans="1:5" ht="18" customHeight="1" x14ac:dyDescent="0.25">
      <c r="A19" s="23" t="s">
        <v>24</v>
      </c>
      <c r="B19" s="33">
        <f t="shared" si="0"/>
        <v>0</v>
      </c>
      <c r="C19" s="34"/>
      <c r="D19" s="17">
        <v>0.75</v>
      </c>
      <c r="E19" s="33">
        <f>B19*D19</f>
        <v>0</v>
      </c>
    </row>
    <row r="20" spans="1:5" ht="18" customHeight="1" x14ac:dyDescent="0.25">
      <c r="A20" s="23" t="s">
        <v>25</v>
      </c>
      <c r="B20" s="33">
        <f>MIN(ABS(C20),B19)</f>
        <v>0</v>
      </c>
      <c r="C20" s="34"/>
      <c r="D20" s="17">
        <v>0.75</v>
      </c>
      <c r="E20" s="33">
        <f xml:space="preserve"> - B20 *D20</f>
        <v>0</v>
      </c>
    </row>
    <row r="21" spans="1:5" ht="18" customHeight="1" x14ac:dyDescent="0.25">
      <c r="A21" s="23" t="s">
        <v>26</v>
      </c>
      <c r="B21" s="33">
        <f t="shared" si="0"/>
        <v>0</v>
      </c>
      <c r="C21" s="34"/>
      <c r="D21" s="17">
        <v>0.75</v>
      </c>
      <c r="E21" s="33">
        <f>B21*D21</f>
        <v>0</v>
      </c>
    </row>
    <row r="22" spans="1:5" ht="18" customHeight="1" x14ac:dyDescent="0.25">
      <c r="A22" s="23" t="s">
        <v>27</v>
      </c>
      <c r="B22" s="33">
        <f>MIN(ABS(C22),B21)</f>
        <v>0</v>
      </c>
      <c r="C22" s="34"/>
      <c r="D22" s="17">
        <v>0.75</v>
      </c>
      <c r="E22" s="33">
        <f xml:space="preserve"> - B22 *D22</f>
        <v>0</v>
      </c>
    </row>
    <row r="23" spans="1:5" ht="18" customHeight="1" x14ac:dyDescent="0.25">
      <c r="A23" s="23" t="s">
        <v>28</v>
      </c>
      <c r="B23" s="33">
        <f t="shared" si="0"/>
        <v>0</v>
      </c>
      <c r="C23" s="34"/>
      <c r="D23" s="17">
        <v>0.75</v>
      </c>
      <c r="E23" s="33">
        <f>B23*D23</f>
        <v>0</v>
      </c>
    </row>
    <row r="24" spans="1:5" ht="18" customHeight="1" x14ac:dyDescent="0.25">
      <c r="A24" s="23" t="s">
        <v>29</v>
      </c>
      <c r="B24" s="33">
        <f>MIN(ABS(C24),B23)</f>
        <v>0</v>
      </c>
      <c r="C24" s="34"/>
      <c r="D24" s="17">
        <v>0.75</v>
      </c>
      <c r="E24" s="33">
        <f xml:space="preserve"> - B24 *D24</f>
        <v>0</v>
      </c>
    </row>
    <row r="25" spans="1:5" ht="18" customHeight="1" x14ac:dyDescent="0.25">
      <c r="A25" s="23" t="s">
        <v>41</v>
      </c>
      <c r="B25" s="33">
        <f t="shared" si="0"/>
        <v>0</v>
      </c>
      <c r="C25" s="34"/>
      <c r="D25" s="18">
        <f>75%*12%</f>
        <v>0.09</v>
      </c>
      <c r="E25" s="33">
        <f>B25*D25</f>
        <v>0</v>
      </c>
    </row>
    <row r="26" spans="1:5" ht="18" customHeight="1" x14ac:dyDescent="0.25">
      <c r="A26" s="23" t="s">
        <v>42</v>
      </c>
      <c r="B26" s="33">
        <f>MAX(0,C26)</f>
        <v>0</v>
      </c>
      <c r="C26" s="34"/>
      <c r="D26" s="17">
        <v>0.75</v>
      </c>
      <c r="E26" s="33">
        <f t="shared" ref="E26" si="1">B26*D26</f>
        <v>0</v>
      </c>
    </row>
    <row r="27" spans="1:5" ht="18" customHeight="1" x14ac:dyDescent="0.25">
      <c r="A27" s="23" t="s">
        <v>43</v>
      </c>
      <c r="B27" s="33">
        <f>MIN(ABS(C27),B26)</f>
        <v>0</v>
      </c>
      <c r="C27" s="34"/>
      <c r="D27" s="17">
        <v>0.75</v>
      </c>
      <c r="E27" s="33">
        <f xml:space="preserve"> - B27 *D27</f>
        <v>0</v>
      </c>
    </row>
    <row r="28" spans="1:5" ht="18" customHeight="1" x14ac:dyDescent="0.25">
      <c r="A28" s="23" t="s">
        <v>44</v>
      </c>
      <c r="B28" s="33">
        <f t="shared" si="0"/>
        <v>0</v>
      </c>
      <c r="C28" s="34"/>
      <c r="D28" s="17">
        <v>1</v>
      </c>
      <c r="E28" s="33">
        <f>B28*D28</f>
        <v>0</v>
      </c>
    </row>
    <row r="29" spans="1:5" ht="18" customHeight="1" x14ac:dyDescent="0.25">
      <c r="A29" s="23" t="s">
        <v>45</v>
      </c>
      <c r="B29" s="33">
        <f>MIN(ABS(C29),B28)</f>
        <v>0</v>
      </c>
      <c r="C29" s="34"/>
      <c r="D29" s="17">
        <v>1</v>
      </c>
      <c r="E29" s="33">
        <f xml:space="preserve"> - B29 *D29</f>
        <v>0</v>
      </c>
    </row>
    <row r="30" spans="1:5" ht="18" customHeight="1" x14ac:dyDescent="0.25">
      <c r="A30" s="23" t="s">
        <v>46</v>
      </c>
      <c r="B30" s="33">
        <f t="shared" si="0"/>
        <v>0</v>
      </c>
      <c r="C30" s="34"/>
      <c r="D30" s="17">
        <v>1</v>
      </c>
      <c r="E30" s="33">
        <f>B30*D30</f>
        <v>0</v>
      </c>
    </row>
    <row r="31" spans="1:5" ht="18" customHeight="1" x14ac:dyDescent="0.25">
      <c r="A31" s="23" t="s">
        <v>47</v>
      </c>
      <c r="B31" s="33">
        <f>MIN(ABS(C31),B30)</f>
        <v>0</v>
      </c>
      <c r="C31" s="34"/>
      <c r="D31" s="17">
        <v>1</v>
      </c>
      <c r="E31" s="33">
        <f xml:space="preserve"> - B31 *D31</f>
        <v>0</v>
      </c>
    </row>
    <row r="32" spans="1:5" ht="18" customHeight="1" x14ac:dyDescent="0.25">
      <c r="A32" s="23" t="s">
        <v>48</v>
      </c>
      <c r="B32" s="33">
        <f t="shared" si="0"/>
        <v>0</v>
      </c>
      <c r="C32" s="34"/>
      <c r="D32" s="17">
        <v>1</v>
      </c>
      <c r="E32" s="33">
        <f>B32*D32</f>
        <v>0</v>
      </c>
    </row>
    <row r="33" spans="1:6" ht="18" customHeight="1" x14ac:dyDescent="0.25">
      <c r="A33" s="23" t="s">
        <v>49</v>
      </c>
      <c r="B33" s="33">
        <f>MIN(ABS(C33),B32)</f>
        <v>0</v>
      </c>
      <c r="C33" s="34"/>
      <c r="D33" s="17">
        <v>1</v>
      </c>
      <c r="E33" s="33">
        <f xml:space="preserve"> - B33 *D33</f>
        <v>0</v>
      </c>
    </row>
    <row r="34" spans="1:6" ht="18" customHeight="1" x14ac:dyDescent="0.25">
      <c r="A34" s="23" t="s">
        <v>50</v>
      </c>
      <c r="B34" s="33">
        <f t="shared" si="0"/>
        <v>0</v>
      </c>
      <c r="C34" s="34"/>
      <c r="D34" s="17">
        <v>1</v>
      </c>
      <c r="E34" s="33">
        <f>B34*D34</f>
        <v>0</v>
      </c>
    </row>
    <row r="35" spans="1:6" ht="18" customHeight="1" x14ac:dyDescent="0.25">
      <c r="A35" s="23" t="s">
        <v>51</v>
      </c>
      <c r="B35" s="33">
        <f>MIN(ABS(C35),B34)</f>
        <v>0</v>
      </c>
      <c r="C35" s="34"/>
      <c r="D35" s="17">
        <v>1</v>
      </c>
      <c r="E35" s="33">
        <f xml:space="preserve"> - B35 *D35</f>
        <v>0</v>
      </c>
    </row>
    <row r="36" spans="1:6" ht="18" customHeight="1" x14ac:dyDescent="0.25">
      <c r="A36" s="23" t="s">
        <v>52</v>
      </c>
      <c r="B36" s="33">
        <f t="shared" si="0"/>
        <v>0</v>
      </c>
      <c r="C36" s="34"/>
      <c r="D36" s="17">
        <v>1</v>
      </c>
      <c r="E36" s="33">
        <f>B36*D36</f>
        <v>0</v>
      </c>
    </row>
    <row r="37" spans="1:6" ht="18" customHeight="1" x14ac:dyDescent="0.25">
      <c r="A37" s="23" t="s">
        <v>53</v>
      </c>
      <c r="B37" s="33">
        <f>MIN(ABS(C37),B36)</f>
        <v>0</v>
      </c>
      <c r="C37" s="34"/>
      <c r="D37" s="17">
        <v>1</v>
      </c>
      <c r="E37" s="33">
        <f xml:space="preserve"> - B37 *D37</f>
        <v>0</v>
      </c>
    </row>
    <row r="38" spans="1:6" ht="18" customHeight="1" x14ac:dyDescent="0.25">
      <c r="A38" s="23" t="s">
        <v>54</v>
      </c>
      <c r="B38" s="33">
        <f t="shared" si="0"/>
        <v>0</v>
      </c>
      <c r="C38" s="34"/>
      <c r="D38" s="17">
        <v>1</v>
      </c>
      <c r="E38" s="33">
        <f>B38*D38</f>
        <v>0</v>
      </c>
    </row>
    <row r="39" spans="1:6" ht="18" customHeight="1" x14ac:dyDescent="0.25">
      <c r="A39" s="23" t="s">
        <v>55</v>
      </c>
      <c r="B39" s="33">
        <f>MIN(ABS(C39),B38)</f>
        <v>0</v>
      </c>
      <c r="C39" s="34"/>
      <c r="D39" s="17">
        <v>1</v>
      </c>
      <c r="E39" s="33">
        <f xml:space="preserve"> - B39 *D39</f>
        <v>0</v>
      </c>
    </row>
    <row r="40" spans="1:6" ht="18" customHeight="1" x14ac:dyDescent="0.25">
      <c r="A40" s="23" t="s">
        <v>56</v>
      </c>
      <c r="B40" s="35">
        <f t="shared" ref="B40" si="2">MAX(0,C40)</f>
        <v>0</v>
      </c>
      <c r="C40" s="34"/>
      <c r="D40" s="17">
        <v>1</v>
      </c>
      <c r="E40" s="33">
        <f>B40*D40</f>
        <v>0</v>
      </c>
    </row>
    <row r="41" spans="1:6" ht="18" customHeight="1" x14ac:dyDescent="0.25">
      <c r="A41" s="24" t="s">
        <v>57</v>
      </c>
      <c r="B41" s="33">
        <f>MIN(ABS(C41),B40)</f>
        <v>0</v>
      </c>
      <c r="C41" s="34"/>
      <c r="D41" s="17">
        <v>1</v>
      </c>
      <c r="E41" s="33">
        <f xml:space="preserve"> - B41 *D41</f>
        <v>0</v>
      </c>
      <c r="F41" s="25"/>
    </row>
    <row r="42" spans="1:6" ht="18" customHeight="1" x14ac:dyDescent="0.25">
      <c r="A42" s="23" t="s">
        <v>58</v>
      </c>
      <c r="B42" s="35">
        <f>MIN(ABS(C42),MAX(0,B40-B41))</f>
        <v>0</v>
      </c>
      <c r="C42" s="34"/>
      <c r="D42" s="17">
        <v>1</v>
      </c>
      <c r="E42" s="33">
        <f xml:space="preserve"> - B42 *D42</f>
        <v>0</v>
      </c>
      <c r="F42" s="25"/>
    </row>
    <row r="43" spans="1:6" ht="18" customHeight="1" x14ac:dyDescent="0.25">
      <c r="A43" s="23" t="s">
        <v>59</v>
      </c>
      <c r="B43" s="33">
        <f t="shared" si="0"/>
        <v>0</v>
      </c>
      <c r="C43" s="34"/>
      <c r="D43" s="17">
        <v>1</v>
      </c>
      <c r="E43" s="33">
        <f>B43*D43</f>
        <v>0</v>
      </c>
    </row>
    <row r="44" spans="1:6" ht="18" customHeight="1" x14ac:dyDescent="0.25">
      <c r="A44" s="23" t="s">
        <v>60</v>
      </c>
      <c r="B44" s="33">
        <f>MIN(ABS(C44),B43)</f>
        <v>0</v>
      </c>
      <c r="C44" s="34"/>
      <c r="D44" s="17">
        <v>1</v>
      </c>
      <c r="E44" s="33">
        <f xml:space="preserve"> - B44 *D44</f>
        <v>0</v>
      </c>
    </row>
    <row r="45" spans="1:6" ht="18" customHeight="1" x14ac:dyDescent="0.25">
      <c r="A45" s="23" t="s">
        <v>61</v>
      </c>
      <c r="B45" s="33">
        <f t="shared" si="0"/>
        <v>0</v>
      </c>
      <c r="C45" s="34"/>
      <c r="D45" s="17">
        <v>1</v>
      </c>
      <c r="E45" s="33">
        <f>B45*D45</f>
        <v>0</v>
      </c>
    </row>
    <row r="46" spans="1:6" ht="18" customHeight="1" x14ac:dyDescent="0.25">
      <c r="A46" s="23" t="s">
        <v>62</v>
      </c>
      <c r="B46" s="33">
        <f t="shared" si="0"/>
        <v>0</v>
      </c>
      <c r="C46" s="34"/>
      <c r="D46" s="17">
        <v>1</v>
      </c>
      <c r="E46" s="33">
        <f>B46*D46</f>
        <v>0</v>
      </c>
    </row>
    <row r="47" spans="1:6" ht="18" customHeight="1" x14ac:dyDescent="0.25">
      <c r="A47" s="23" t="s">
        <v>63</v>
      </c>
      <c r="B47" s="33">
        <f>MIN(ABS(C47),B46)</f>
        <v>0</v>
      </c>
      <c r="C47" s="34"/>
      <c r="D47" s="17">
        <v>1</v>
      </c>
      <c r="E47" s="33">
        <f xml:space="preserve"> - B47 *D47</f>
        <v>0</v>
      </c>
    </row>
    <row r="48" spans="1:6" ht="18" customHeight="1" x14ac:dyDescent="0.25">
      <c r="A48" s="23" t="s">
        <v>64</v>
      </c>
      <c r="B48" s="35">
        <f>MIN(ABS(C48),MAX(0,B46-B47))</f>
        <v>0</v>
      </c>
      <c r="C48" s="34"/>
      <c r="D48" s="17">
        <v>1</v>
      </c>
      <c r="E48" s="33">
        <f xml:space="preserve"> - B48 *D48</f>
        <v>0</v>
      </c>
    </row>
    <row r="49" spans="1:6" ht="18" customHeight="1" x14ac:dyDescent="0.25">
      <c r="A49" s="23" t="s">
        <v>65</v>
      </c>
      <c r="B49" s="33">
        <f t="shared" si="0"/>
        <v>0</v>
      </c>
      <c r="C49" s="34"/>
      <c r="D49" s="17">
        <v>3</v>
      </c>
      <c r="E49" s="33">
        <f>B49*D49</f>
        <v>0</v>
      </c>
    </row>
    <row r="50" spans="1:6" ht="18" customHeight="1" x14ac:dyDescent="0.25">
      <c r="A50" s="23" t="s">
        <v>66</v>
      </c>
      <c r="B50" s="33">
        <f>MIN(ABS(C50),B49)</f>
        <v>0</v>
      </c>
      <c r="C50" s="34"/>
      <c r="D50" s="17">
        <v>3</v>
      </c>
      <c r="E50" s="33">
        <f xml:space="preserve"> - B50 *D50</f>
        <v>0</v>
      </c>
    </row>
    <row r="51" spans="1:6" ht="18" customHeight="1" x14ac:dyDescent="0.25">
      <c r="A51" s="23" t="s">
        <v>67</v>
      </c>
      <c r="B51" s="33">
        <f>MAX(0,C51)</f>
        <v>0</v>
      </c>
      <c r="C51" s="34"/>
      <c r="D51" s="18">
        <f>$B$54</f>
        <v>1</v>
      </c>
      <c r="E51" s="33">
        <f>B51*D51</f>
        <v>0</v>
      </c>
    </row>
    <row r="52" spans="1:6" ht="18" customHeight="1" x14ac:dyDescent="0.25">
      <c r="A52" s="24" t="s">
        <v>68</v>
      </c>
      <c r="B52" s="33">
        <f>MIN(ABS(C52),B51)</f>
        <v>0</v>
      </c>
      <c r="C52" s="34"/>
      <c r="D52" s="18">
        <f>$B$54</f>
        <v>1</v>
      </c>
      <c r="E52" s="33">
        <f xml:space="preserve"> - B52*D52</f>
        <v>0</v>
      </c>
      <c r="F52" s="25"/>
    </row>
    <row r="53" spans="1:6" ht="18" customHeight="1" x14ac:dyDescent="0.25">
      <c r="A53" s="24" t="s">
        <v>69</v>
      </c>
      <c r="B53" s="35">
        <f>MIN(ABS(C53),MAX(0,B51-B52))</f>
        <v>0</v>
      </c>
      <c r="C53" s="34"/>
      <c r="D53" s="18">
        <f>$B$54</f>
        <v>1</v>
      </c>
      <c r="E53" s="33">
        <f xml:space="preserve"> - B53*D53</f>
        <v>0</v>
      </c>
      <c r="F53" s="25"/>
    </row>
    <row r="54" spans="1:6" ht="18" customHeight="1" x14ac:dyDescent="0.25">
      <c r="A54" s="23" t="s">
        <v>70</v>
      </c>
      <c r="B54" s="36">
        <f>IF(ISBLANK(C54),100%,IF(OR(C54&lt;0,C54&gt;100),100%,C54/100))</f>
        <v>1</v>
      </c>
      <c r="C54" s="34"/>
      <c r="D54" s="19"/>
      <c r="E54" s="4"/>
    </row>
    <row r="56" spans="1:6" x14ac:dyDescent="0.25">
      <c r="A56" s="3"/>
    </row>
    <row r="58" spans="1:6" x14ac:dyDescent="0.25">
      <c r="C58" s="20"/>
    </row>
  </sheetData>
  <sheetProtection algorithmName="SHA-512" hashValue="h650U2c7f8bMX9dRBJwSeueLTgc5ncvc3/ppHnFQWWR8MVrp//RJJ+goZmG8xChfY5mpUlzeAOuQepB5KwJV6A==" saltValue="6sRwgt8F/na38gx5z95Pqw==" spinCount="100000" sheet="1" objects="1" scenarios="1" selectLockedCells="1"/>
  <dataConsolidate/>
  <mergeCells count="1">
    <mergeCell ref="C2:E2"/>
  </mergeCells>
  <pageMargins left="0.51181102362204722" right="0.51181102362204722" top="0.39370078740157483" bottom="0.59055118110236227" header="0.31496062992125984" footer="0.31496062992125984"/>
  <pageSetup paperSize="9" scale="63" fitToHeight="0" orientation="landscape" r:id="rId1"/>
  <headerFooter>
    <oddFooter>&amp;L&amp;"-,Itálico"&amp;9Simulação de cálculo do CAcred (Q90)&amp;C&amp;"-,Itálico"&amp;9&amp;P/&amp;N&amp;R&amp;"-,Itálico"&amp;9&amp;D</oddFooter>
  </headerFooter>
  <ignoredErrors>
    <ignoredError sqref="B9:B54 D9:E5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5">
    <pageSetUpPr fitToPage="1"/>
  </sheetPr>
  <dimension ref="A1:DF10"/>
  <sheetViews>
    <sheetView showGridLines="0" zoomScale="85" zoomScaleNormal="85" workbookViewId="0">
      <selection activeCell="D7" sqref="D7"/>
    </sheetView>
  </sheetViews>
  <sheetFormatPr defaultRowHeight="15" x14ac:dyDescent="0.25"/>
  <cols>
    <col min="1" max="1" width="23.42578125" style="1" customWidth="1"/>
    <col min="2" max="4" width="25.7109375" style="1" customWidth="1"/>
    <col min="5" max="152" width="19" style="1" customWidth="1"/>
    <col min="153" max="16384" width="9.140625" style="1"/>
  </cols>
  <sheetData>
    <row r="1" spans="1:110" ht="23.25" x14ac:dyDescent="0.25">
      <c r="A1" s="7" t="s">
        <v>10</v>
      </c>
    </row>
    <row r="2" spans="1:110" ht="21" x14ac:dyDescent="0.25">
      <c r="A2" s="27" t="s">
        <v>11</v>
      </c>
    </row>
    <row r="3" spans="1:110" ht="21" x14ac:dyDescent="0.25">
      <c r="A3" s="27"/>
    </row>
    <row r="4" spans="1:110" ht="20.25" customHeight="1" x14ac:dyDescent="0.25">
      <c r="B4" s="37" t="s">
        <v>71</v>
      </c>
      <c r="C4" s="38">
        <v>2018</v>
      </c>
      <c r="D4" s="39" t="s">
        <v>72</v>
      </c>
    </row>
    <row r="5" spans="1:110" ht="24.95" customHeight="1" x14ac:dyDescent="0.25">
      <c r="A5" s="40" t="s">
        <v>34</v>
      </c>
      <c r="B5" s="21">
        <f>'Parcela 1 - EAPC (Q87)'!M10</f>
        <v>0</v>
      </c>
      <c r="C5" s="21">
        <f>'Parcela 1 - EAPC (Q87)'!M10</f>
        <v>0</v>
      </c>
      <c r="D5" s="21">
        <f>'Parcela 1 - EAPC (Q87)'!M10</f>
        <v>0</v>
      </c>
    </row>
    <row r="6" spans="1:110" ht="24.95" customHeight="1" x14ac:dyDescent="0.25">
      <c r="A6" s="41" t="s">
        <v>35</v>
      </c>
      <c r="B6" s="21">
        <f>0.11 * SUM('Parcela 2  - Q90'!E5:E53)</f>
        <v>0</v>
      </c>
      <c r="C6" s="21">
        <f>0.08625 * SUM('Parcela 2  - Q90'!E5:E53)</f>
        <v>0</v>
      </c>
      <c r="D6" s="21">
        <f>0.08 * SUM('Parcela 2  - Q90'!E5:E53)</f>
        <v>0</v>
      </c>
    </row>
    <row r="7" spans="1:110" ht="24.95" customHeight="1" x14ac:dyDescent="0.25">
      <c r="A7" s="42" t="s">
        <v>9</v>
      </c>
      <c r="B7" s="21">
        <f>SQRT(B5^2+B6^2+1.5*B5*B6)</f>
        <v>0</v>
      </c>
      <c r="C7" s="21">
        <f t="shared" ref="C7:D7" si="0">SQRT(C5^2+C6^2+1.5*C5*C6)</f>
        <v>0</v>
      </c>
      <c r="D7" s="21">
        <f t="shared" si="0"/>
        <v>0</v>
      </c>
    </row>
    <row r="10" spans="1:110" x14ac:dyDescent="0.25">
      <c r="DF10" s="5" t="e">
        <f>#REF!</f>
        <v>#REF!</v>
      </c>
    </row>
  </sheetData>
  <sheetProtection algorithmName="SHA-512" hashValue="VZMg7iqN7pjz2MEMcC7OXs8nyCRM1LWPnOcm4AuhwKu+afhbI666wzRHmx/7SJ+Y0jDqizWgBtEkJ85bNeeGag==" saltValue="YNRMbfMNQBzSxQtes3+maA==" spinCount="100000" sheet="1" objects="1" scenarios="1" selectLockedCells="1"/>
  <pageMargins left="0.51181102362204722" right="0.51181102362204722" top="0.39370078740157483" bottom="0.59055118110236227" header="0.31496062992125984" footer="0.31496062992125984"/>
  <pageSetup paperSize="9" scale="91" orientation="portrait" r:id="rId1"/>
  <headerFooter>
    <oddFooter>&amp;L&amp;"-,Itálico"&amp;9Simulação de cálculo do CAcred&amp;C&amp;"-,Itálico"&amp;9&amp;P/&amp;N&amp;R&amp;"-,Itálico"&amp;9&amp;D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Parcela 1 - EAPC (Q87)</vt:lpstr>
      <vt:lpstr>Parcela 2  - Q90</vt:lpstr>
      <vt:lpstr>Cálculo CRcred</vt:lpstr>
      <vt:lpstr>'Cálculo CRcred'!Area_de_impressao</vt:lpstr>
      <vt:lpstr>'Parcela 1 - EAPC (Q87)'!Area_de_impressao</vt:lpstr>
      <vt:lpstr>'Parcela 2  - Q90'!Area_de_impressao</vt:lpstr>
      <vt:lpstr>'Parcela 2  - Q90'!Titulos_de_impressao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Marconi Couto de Jesus</dc:creator>
  <cp:lastModifiedBy>Marconi Couto de Jesus</cp:lastModifiedBy>
  <cp:lastPrinted>2013-03-28T18:45:36Z</cp:lastPrinted>
  <dcterms:created xsi:type="dcterms:W3CDTF">2013-03-14T19:27:54Z</dcterms:created>
  <dcterms:modified xsi:type="dcterms:W3CDTF">2018-02-02T16:55:53Z</dcterms:modified>
</cp:coreProperties>
</file>